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ito\Desktop\OCAMPO\NFORMACION FINANCIERA 4o TRIMESTRE 2023\"/>
    </mc:Choice>
  </mc:AlternateContent>
  <bookViews>
    <workbookView xWindow="0" yWindow="0" windowWidth="20460" windowHeight="7080" activeTab="1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6" l="1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8" i="6"/>
  <c r="D17" i="6"/>
  <c r="D15" i="6"/>
  <c r="D14" i="6"/>
  <c r="D13" i="6"/>
  <c r="D12" i="6"/>
  <c r="D11" i="6"/>
  <c r="D10" i="6"/>
  <c r="D9" i="6"/>
  <c r="G19" i="9"/>
  <c r="G21" i="9"/>
  <c r="G22" i="9"/>
  <c r="G23" i="9"/>
  <c r="G24" i="9"/>
  <c r="G25" i="9"/>
  <c r="G26" i="9"/>
  <c r="G20" i="9"/>
  <c r="G12" i="9"/>
  <c r="G13" i="9"/>
  <c r="G14" i="9"/>
  <c r="G15" i="9"/>
  <c r="G16" i="9"/>
  <c r="G17" i="9"/>
  <c r="G18" i="9"/>
  <c r="G11" i="9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52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10" i="8"/>
  <c r="D103" i="7"/>
  <c r="A4" i="3" l="1"/>
  <c r="A5" i="10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1" i="8"/>
  <c r="D51" i="8"/>
  <c r="E51" i="8"/>
  <c r="E70" i="8" s="1"/>
  <c r="F51" i="8"/>
  <c r="F70" i="8" s="1"/>
  <c r="G51" i="8"/>
  <c r="B51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F65" i="6" l="1"/>
  <c r="G75" i="6"/>
  <c r="G28" i="6"/>
  <c r="E79" i="2"/>
  <c r="F79" i="2"/>
  <c r="E47" i="2"/>
  <c r="E59" i="2" s="1"/>
  <c r="E81" i="2" s="1"/>
  <c r="F47" i="2"/>
  <c r="F59" i="2" s="1"/>
  <c r="E84" i="7"/>
  <c r="G28" i="7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B70" i="8"/>
  <c r="D70" i="8"/>
  <c r="C70" i="8"/>
  <c r="G70" i="8"/>
  <c r="G123" i="7"/>
  <c r="B84" i="7"/>
  <c r="C84" i="7"/>
  <c r="C159" i="7" s="1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65" i="6" s="1"/>
  <c r="G16" i="6"/>
  <c r="G41" i="6" s="1"/>
  <c r="G37" i="6"/>
  <c r="B70" i="6" l="1"/>
  <c r="F81" i="2"/>
  <c r="G77" i="9"/>
  <c r="E159" i="7"/>
  <c r="B159" i="7"/>
  <c r="F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<sst xmlns="http://schemas.openxmlformats.org/spreadsheetml/2006/main" count="861" uniqueCount="599">
  <si>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</si>
  <si>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</si>
  <si>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</si>
  <si>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</si>
  <si>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</si>
  <si>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</si>
  <si>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</si>
  <si>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</si>
  <si>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</si>
  <si>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</si>
  <si>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</si>
  <si>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</si>
  <si>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</si>
  <si>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</si>
  <si>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</si>
  <si>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</si>
  <si>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</si>
  <si>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</si>
  <si>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</si>
  <si>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</si>
  <si>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</si>
  <si>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</si>
  <si>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</si>
  <si>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</si>
  <si>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</si>
  <si>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</si>
  <si>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</si>
  <si>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</si>
  <si>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</si>
  <si>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</si>
  <si>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</si>
  <si>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</si>
  <si>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</si>
  <si>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</si>
  <si>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</si>
  <si>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</si>
  <si>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</si>
  <si>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</si>
  <si>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</si>
  <si>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</si>
  <si>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</si>
  <si>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</si>
  <si>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</si>
  <si>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</si>
  <si>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</si>
  <si>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</si>
  <si>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</si>
  <si>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</si>
  <si>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</si>
  <si>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</si>
  <si>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</si>
  <si>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</si>
  <si>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</si>
  <si>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</si>
  <si>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</si>
  <si>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</si>
  <si>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</si>
  <si>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</si>
  <si>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</si>
  <si>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</si>
  <si>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</si>
  <si>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</si>
  <si>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</si>
  <si>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</si>
  <si>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</si>
  <si>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</si>
  <si>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</si>
  <si>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</si>
  <si>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</si>
  <si>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</si>
  <si>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</si>
  <si>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</si>
  <si>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</si>
  <si>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</si>
  <si>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</si>
  <si>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</si>
  <si>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</si>
  <si>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</si>
  <si>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</si>
  <si>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</si>
  <si>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</si>
  <si>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</si>
  <si>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</si>
  <si>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</si>
  <si>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</si>
  <si>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</si>
  <si>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</si>
  <si>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</si>
  <si>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</si>
  <si>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</si>
  <si>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</si>
  <si>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</si>
  <si>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</si>
  <si>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</si>
  <si>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</si>
  <si>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</si>
  <si>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</si>
  <si>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</si>
  <si>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</si>
  <si>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</si>
  <si>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</si>
  <si>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</si>
  <si>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</si>
  <si>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</si>
  <si>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</si>
  <si>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</si>
  <si>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</si>
  <si>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</si>
  <si>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</si>
  <si>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</si>
  <si>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</si>
  <si>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</si>
  <si>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</si>
  <si>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</si>
  <si>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</si>
  <si>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</si>
  <si>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</si>
  <si>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</si>
  <si>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</si>
  <si>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</si>
  <si>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</si>
  <si>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</si>
  <si>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</si>
  <si>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</si>
  <si>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</si>
  <si>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</si>
  <si>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</si>
  <si>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</si>
  <si>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</si>
  <si>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</si>
  <si>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</si>
  <si>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</si>
  <si>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</si>
  <si>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</si>
  <si>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</si>
  <si>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</si>
  <si>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</si>
  <si>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</si>
  <si>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</si>
  <si>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</si>
  <si>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</si>
  <si>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</si>
  <si>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</si>
  <si>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</si>
  <si>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</si>
  <si>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</si>
  <si>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</si>
  <si>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</si>
  <si>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</si>
  <si>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</si>
  <si>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</si>
  <si>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</si>
  <si>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</si>
  <si>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</si>
  <si>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</si>
  <si>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</si>
  <si>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</si>
  <si>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</si>
  <si>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</si>
  <si>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</si>
  <si>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</si>
  <si>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</si>
  <si>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</si>
  <si>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</si>
  <si>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</si>
  <si>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</si>
  <si>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</si>
  <si>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</si>
  <si>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</si>
  <si>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</si>
  <si>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</si>
  <si>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</si>
  <si>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</si>
  <si>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</si>
  <si>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</si>
  <si>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</si>
  <si>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</si>
  <si>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</si>
  <si>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</si>
  <si>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</si>
  <si>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</si>
  <si>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</si>
  <si>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</si>
  <si>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</si>
  <si>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</si>
  <si>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</si>
  <si>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</si>
  <si>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</si>
  <si>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</si>
  <si>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</si>
  <si>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</si>
  <si>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</si>
  <si>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</si>
  <si>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</si>
  <si>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</si>
  <si>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</si>
  <si>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</si>
  <si>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</si>
  <si>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</si>
  <si>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</si>
  <si>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</si>
  <si>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</si>
  <si>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</si>
  <si>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</si>
  <si>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</si>
  <si>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</si>
  <si>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</si>
  <si>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</si>
  <si>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</si>
  <si>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</si>
  <si>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</si>
  <si>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</si>
  <si>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</si>
  <si>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</si>
  <si>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</si>
  <si>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</si>
  <si>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</si>
  <si>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</si>
  <si>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</si>
  <si>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</si>
  <si>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</si>
  <si>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</si>
  <si>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</si>
  <si>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</si>
  <si>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</si>
  <si>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</si>
  <si>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</si>
  <si>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</si>
  <si>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</si>
  <si>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</si>
  <si>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</si>
  <si>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</si>
  <si>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</si>
  <si>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</si>
  <si>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</si>
  <si>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</si>
  <si>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</si>
  <si>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</si>
  <si>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</si>
  <si>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</si>
  <si>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</si>
  <si>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</si>
  <si>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</si>
  <si>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</si>
  <si>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</si>
  <si>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</si>
  <si>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</si>
  <si>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</si>
  <si>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</si>
  <si>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</si>
  <si>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</si>
  <si>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</si>
  <si>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</si>
  <si>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</si>
  <si>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</si>
  <si>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</si>
  <si>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</si>
  <si>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</si>
  <si>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</si>
  <si>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</si>
  <si>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</si>
  <si>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</si>
  <si>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</si>
  <si>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</si>
  <si>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</si>
  <si>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</si>
  <si>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</si>
  <si>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</si>
  <si>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</si>
  <si>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</si>
  <si>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</si>
  <si>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</si>
  <si>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</si>
  <si>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</si>
  <si>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</si>
  <si>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</si>
  <si>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</si>
  <si>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</si>
  <si>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</si>
  <si>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</si>
  <si>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</si>
  <si>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</si>
  <si>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</si>
  <si>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</si>
  <si>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</si>
  <si>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</si>
  <si>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</si>
  <si>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</si>
  <si>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</si>
  <si>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</si>
  <si>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</si>
  <si>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</si>
  <si>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</si>
  <si>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</si>
  <si>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</si>
  <si>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</si>
  <si>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</si>
  <si>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</si>
  <si>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</si>
  <si>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</si>
  <si>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</si>
  <si>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</si>
  <si>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</si>
  <si>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</si>
  <si>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</si>
  <si>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</si>
  <si>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</si>
  <si>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</si>
  <si>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</si>
  <si>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</si>
  <si>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</si>
  <si>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</si>
  <si>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</si>
  <si>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</si>
  <si>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</si>
  <si>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</si>
  <si>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</si>
  <si>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</si>
  <si>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</si>
  <si>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</si>
  <si>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</si>
  <si>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</si>
  <si>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</si>
  <si>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</si>
  <si>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</si>
  <si>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</si>
  <si>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</si>
  <si>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</si>
  <si>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</si>
  <si>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</si>
  <si>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</si>
  <si>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</si>
  <si>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</si>
  <si>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</si>
  <si>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</si>
  <si>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</si>
  <si>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</si>
  <si>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</si>
  <si>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</si>
  <si>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</si>
  <si>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</si>
  <si>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</si>
  <si>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</si>
  <si>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</si>
  <si>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</si>
  <si>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</si>
  <si>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</si>
  <si>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</si>
  <si>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</si>
  <si>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</si>
  <si>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</si>
  <si>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</si>
  <si>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</si>
  <si>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</si>
  <si>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</si>
  <si>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</si>
  <si>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</si>
  <si>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</si>
  <si>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</si>
  <si>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</si>
  <si>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</si>
  <si>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</si>
  <si>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</si>
  <si>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</si>
  <si>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</si>
  <si>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</si>
  <si>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</si>
  <si>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</si>
  <si>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</si>
  <si>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</si>
  <si>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</si>
  <si>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</si>
  <si>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</si>
  <si>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</si>
  <si>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</si>
  <si>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</si>
  <si>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</si>
  <si>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</si>
  <si>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</si>
  <si>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</si>
  <si>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</si>
  <si>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</si>
  <si>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</si>
  <si>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</si>
  <si>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</si>
  <si>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</si>
  <si>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</si>
  <si>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</si>
  <si>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</si>
  <si>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</si>
  <si>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</si>
  <si>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</si>
  <si>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</si>
  <si>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</si>
  <si>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</si>
  <si>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</si>
  <si>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</si>
  <si>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</si>
  <si>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</si>
  <si>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</si>
  <si>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</si>
  <si>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</si>
  <si>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</si>
  <si>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</si>
  <si>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</si>
  <si>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</si>
  <si>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</si>
  <si>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</si>
  <si>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</si>
  <si>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</si>
  <si>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</si>
  <si>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</si>
  <si>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</si>
  <si>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</si>
  <si>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</si>
  <si>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</si>
  <si>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</si>
  <si>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</si>
  <si>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</si>
  <si>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</si>
  <si>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</si>
  <si>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</si>
  <si>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</si>
  <si>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</si>
  <si>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</si>
  <si>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</si>
  <si>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</si>
  <si>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</si>
  <si>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</si>
  <si>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</si>
  <si>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</si>
  <si>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</si>
  <si>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</si>
  <si>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</si>
  <si>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</si>
  <si>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</si>
  <si>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</si>
  <si>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</si>
  <si>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</si>
  <si>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</si>
  <si>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</si>
  <si>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</si>
  <si>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</si>
  <si>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</si>
  <si>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</si>
  <si>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</si>
  <si>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</si>
  <si>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</si>
  <si>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</si>
  <si>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</si>
  <si>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</si>
  <si>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</si>
  <si>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</si>
  <si>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</si>
  <si>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</si>
  <si>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</si>
  <si>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</si>
  <si>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</si>
  <si>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</si>
  <si>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</si>
  <si>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</si>
  <si>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</si>
  <si>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</si>
  <si>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</si>
  <si>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</si>
  <si>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</si>
  <si>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</si>
  <si>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</si>
  <si>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</si>
  <si>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</si>
  <si>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</si>
  <si>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</si>
  <si>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</si>
  <si>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</si>
  <si>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</si>
  <si>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</si>
  <si>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</si>
  <si>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</si>
  <si>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</si>
  <si>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</si>
  <si>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</si>
  <si>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</si>
  <si>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</si>
  <si>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</si>
  <si>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</si>
  <si>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</si>
  <si>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</si>
  <si>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</si>
  <si>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</si>
  <si>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</si>
  <si>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</si>
  <si>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</si>
  <si>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</si>
  <si>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</si>
  <si>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</si>
  <si>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</si>
  <si>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</si>
  <si>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</si>
  <si>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</si>
  <si>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</si>
  <si>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</si>
  <si>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</si>
  <si>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</si>
  <si>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</si>
  <si>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</si>
  <si>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</si>
  <si>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</si>
  <si>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</si>
  <si>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</si>
  <si>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</si>
  <si>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</si>
  <si>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</si>
  <si>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</si>
  <si>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</si>
  <si>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</si>
  <si>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</si>
  <si>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</si>
  <si>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</si>
  <si>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</si>
  <si>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</si>
  <si>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</si>
  <si>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</si>
  <si>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</si>
  <si>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</si>
  <si>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</si>
  <si>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</si>
  <si>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</si>
  <si>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</si>
  <si>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</si>
  <si>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</si>
  <si>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</si>
  <si>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</si>
  <si>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</si>
  <si>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</si>
  <si>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</si>
  <si>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</si>
  <si>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</si>
  <si>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</si>
  <si>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</si>
  <si>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</si>
  <si>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</si>
  <si>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</si>
  <si>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</si>
  <si>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</si>
  <si>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</si>
  <si>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</si>
  <si>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</si>
  <si>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</si>
  <si>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</si>
  <si>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</si>
  <si>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</si>
  <si>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</si>
  <si>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</si>
  <si>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</si>
  <si>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</si>
  <si>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</si>
  <si>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OCAMPO</t>
  </si>
  <si>
    <t>Al 31 de Diciembre de 2022 y al 31 de Diciembre de 2023</t>
  </si>
  <si>
    <t>31111M210010100 PRESIDENCIA MUNICIPAL</t>
  </si>
  <si>
    <t>31111M210010200 SALUD</t>
  </si>
  <si>
    <t>31111M210020100 SINDICATURA</t>
  </si>
  <si>
    <t>31111M210030100 REGIDURIA</t>
  </si>
  <si>
    <t>31111M210040100 SECRETARIA DEL H AYUNTAMIENTO</t>
  </si>
  <si>
    <t>31111M210040200 FISCALIZACION</t>
  </si>
  <si>
    <t>31111M210040300 UNIDAD DE ACCESO A LA INFORMACION</t>
  </si>
  <si>
    <t>31111M210040400 OFICIALIA CALIFICADORA</t>
  </si>
  <si>
    <t>31111M210040500 PROCURADURÍA</t>
  </si>
  <si>
    <t>31111M210050100 TESORERIA MUNICIPAL</t>
  </si>
  <si>
    <t>31111M210050200 CATASTRO E IMPUESTOS INMOBILIARIOS</t>
  </si>
  <si>
    <t>31111M210050300 AGUA POTABLE Y ALCANTARILLADO</t>
  </si>
  <si>
    <t>31111M210060100 SEGURIDAD PUBLICA MUNICIPAL</t>
  </si>
  <si>
    <t>31111M210060200 PROTECCION CIVIL</t>
  </si>
  <si>
    <t>31111M210060300 TRANSITO MUNICIPAL</t>
  </si>
  <si>
    <t>31111M210070100 RECURSOS HUMANOS</t>
  </si>
  <si>
    <t>31111M210080100 SERVICIOS PUBLICOS MUNICIPALES</t>
  </si>
  <si>
    <t>31111M210080200 LIMPIA MUNICIPAL</t>
  </si>
  <si>
    <t>31111M210080300 PARQUES Y JARDINES</t>
  </si>
  <si>
    <t>31111M210080400 MERCADO</t>
  </si>
  <si>
    <t>31111M210080500 RASTRO</t>
  </si>
  <si>
    <t>31111M210080600 PANTEONES</t>
  </si>
  <si>
    <t>31111M210080700 ALUMBRADO</t>
  </si>
  <si>
    <t>31111M210080800 ECOLOGIA</t>
  </si>
  <si>
    <t>31111M210090100 DESARROLLO SOCIAL</t>
  </si>
  <si>
    <t>31111M210100100 DESARROLLO ECONOMICO</t>
  </si>
  <si>
    <t>31111M210110100 DESARROLLO RURAL</t>
  </si>
  <si>
    <t>31111M210120100 EDUCACION</t>
  </si>
  <si>
    <t>31111M210130100 COMUNICACION SOCIAL</t>
  </si>
  <si>
    <t>31111M210130200 DEPARTAMENTO DE INFORMATICA</t>
  </si>
  <si>
    <t>31111M210140100 PLANEACION</t>
  </si>
  <si>
    <t>31111M210150100 COMISION MUNICIPAL DEL DEPORTE</t>
  </si>
  <si>
    <t>31111M210150200 JUVENTUD</t>
  </si>
  <si>
    <t>31111M210160100 CASA DE LA CULTURA</t>
  </si>
  <si>
    <t>31111M210170100 DEPTO COMPRAS, MATERIALES Y SUMINISTROS</t>
  </si>
  <si>
    <t>31111M210180100 COORDINACION SOCIAL ATENCION A LA MUJER</t>
  </si>
  <si>
    <t>31111M210200100 DIRECCION DE OBRAS PUBLICAS</t>
  </si>
  <si>
    <t>31111M210200200 DESARROLLO URBANO</t>
  </si>
  <si>
    <t>31111M210210100 DIRECCION DE TURISMO</t>
  </si>
  <si>
    <t>31111M210220100 CONTRALORIA MUNICIPAL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</si>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</sst>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25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0" xfId="0"/>
    <xf numFmtId="165" fontId="0" fillId="0" borderId="14" xfId="6" applyNumberFormat="1" applyFont="1" applyFill="1" applyBorder="1" applyAlignment="1" applyProtection="1">
      <alignment vertical="center"/>
      <protection locked="0"/>
    </xf>
    <xf numFmtId="165" fontId="1" fillId="0" borderId="14" xfId="6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0" fillId="0" borderId="14" xfId="6" applyNumberFormat="1" applyFont="1" applyFill="1" applyBorder="1" applyAlignment="1" applyProtection="1">
      <alignment vertical="center"/>
      <protection locked="0"/>
    </xf>
    <xf numFmtId="165" fontId="1" fillId="0" borderId="14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1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vertical="center"/>
      <protection locked="0"/>
    </xf>
    <xf numFmtId="165" fontId="0" fillId="0" borderId="8" xfId="6" applyNumberFormat="1" applyFont="1" applyFill="1" applyBorder="1" applyAlignment="1" applyProtection="1">
      <alignment horizontal="right" vertical="center"/>
      <protection locked="0"/>
    </xf>
    <xf numFmtId="165" fontId="1" fillId="0" borderId="8" xfId="6" applyNumberFormat="1" applyFont="1" applyFill="1" applyBorder="1" applyAlignment="1" applyProtection="1">
      <alignment horizontal="right" vertical="center"/>
      <protection locked="0"/>
    </xf>
    <xf numFmtId="165" fontId="0" fillId="0" borderId="8" xfId="6" applyNumberFormat="1" applyFont="1" applyFill="1" applyBorder="1" applyAlignment="1" applyProtection="1">
      <alignment horizontal="right" vertical="center"/>
      <protection locked="0"/>
    </xf>
    <xf numFmtId="165" fontId="1" fillId="0" borderId="8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6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4" fontId="0" fillId="0" borderId="14" xfId="0" applyNumberFormat="1" applyFill="1" applyBorder="1" applyAlignment="1" applyProtection="1">
      <alignment vertical="center"/>
      <protection locked="0"/>
    </xf>
    <xf numFmtId="4" fontId="0" fillId="0" borderId="14" xfId="6" applyNumberFormat="1" applyFont="1" applyFill="1" applyBorder="1" applyProtection="1">
      <protection locked="0"/>
    </xf>
    <xf numFmtId="4" fontId="1" fillId="0" borderId="14" xfId="6" applyNumberFormat="1" applyFont="1" applyFill="1" applyBorder="1" applyProtection="1">
      <protection locked="0"/>
    </xf>
    <xf numFmtId="4" fontId="0" fillId="0" borderId="14" xfId="6" applyNumberFormat="1" applyFont="1" applyFill="1" applyBorder="1" applyProtection="1">
      <protection locked="0"/>
    </xf>
    <xf numFmtId="4" fontId="1" fillId="0" borderId="14" xfId="6" applyNumberFormat="1" applyFont="1" applyFill="1" applyBorder="1" applyProtection="1">
      <protection locked="0"/>
    </xf>
    <xf numFmtId="4" fontId="1" fillId="0" borderId="14" xfId="6" applyNumberFormat="1" applyFont="1" applyFill="1" applyBorder="1" applyProtection="1">
      <protection locked="0"/>
    </xf>
    <xf numFmtId="4" fontId="1" fillId="0" borderId="14" xfId="6" applyNumberFormat="1" applyFont="1" applyFill="1" applyBorder="1" applyProtection="1"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6"/>
    <cellStyle name="Normal" xfId="0" builtinId="0"/>
    <cellStyle name="Normal 2" xfId="3"/>
    <cellStyle name="Normal 2 2" xfId="2"/>
    <cellStyle name="Normal 2 3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ito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70" zoomScaleNormal="7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2" width="19.7109375" customWidth="1"/>
    <col min="3" max="3" width="20.42578125" customWidth="1"/>
    <col min="4" max="4" width="98.7109375" bestFit="1" customWidth="1"/>
    <col min="5" max="5" width="20.85546875" customWidth="1"/>
    <col min="6" max="6" width="20.7109375" customWidth="1"/>
  </cols>
  <sheetData>
    <row r="1" spans="1:6" ht="40.9" customHeight="1" x14ac:dyDescent="0.25">
      <c r="A1" s="225" t="s">
        <v>0</v>
      </c>
      <c r="B1" s="226"/>
      <c r="C1" s="226"/>
      <c r="D1" s="226"/>
      <c r="E1" s="226"/>
      <c r="F1" s="227"/>
    </row>
    <row r="2" spans="1:6" ht="15" customHeight="1" x14ac:dyDescent="0.25">
      <c r="A2" s="114" t="s">
        <v>556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557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3</v>
      </c>
      <c r="B6" s="43" t="s">
        <v>4</v>
      </c>
      <c r="C6" s="1" t="s">
        <v>5</v>
      </c>
      <c r="D6" s="44" t="s">
        <v>6</v>
      </c>
      <c r="E6" s="43" t="s">
        <v>4</v>
      </c>
      <c r="F6" s="1" t="s">
        <v>5</v>
      </c>
    </row>
    <row r="7" spans="1:6" ht="12.95" customHeight="1" x14ac:dyDescent="0.25">
      <c r="A7" s="45" t="s">
        <v>7</v>
      </c>
      <c r="B7" s="46"/>
      <c r="C7" s="46"/>
      <c r="D7" s="45" t="s">
        <v>8</v>
      </c>
      <c r="E7" s="46"/>
      <c r="F7" s="46"/>
    </row>
    <row r="8" spans="1:6" x14ac:dyDescent="0.25">
      <c r="A8" s="2" t="s">
        <v>9</v>
      </c>
      <c r="B8" s="47"/>
      <c r="C8" s="47"/>
      <c r="D8" s="2" t="s">
        <v>10</v>
      </c>
      <c r="E8" s="47"/>
      <c r="F8" s="47"/>
    </row>
    <row r="9" spans="1:6" x14ac:dyDescent="0.25">
      <c r="A9" s="48" t="s">
        <v>11</v>
      </c>
      <c r="B9" s="4">
        <f>SUM(B10:B16)</f>
        <v>31495130.699999999</v>
      </c>
      <c r="C9" s="4">
        <f>SUM(C10:C16)</f>
        <v>19824343.509999998</v>
      </c>
      <c r="D9" s="48" t="s">
        <v>12</v>
      </c>
      <c r="E9" s="4">
        <f>SUM(E10:E18)</f>
        <v>13870859.26</v>
      </c>
      <c r="F9" s="4">
        <f>SUM(F10:F18)</f>
        <v>22890693.530000001</v>
      </c>
    </row>
    <row r="10" spans="1:6" x14ac:dyDescent="0.25">
      <c r="A10" s="50" t="s">
        <v>13</v>
      </c>
      <c r="B10" s="203">
        <v>0</v>
      </c>
      <c r="C10" s="203">
        <v>0</v>
      </c>
      <c r="D10" s="50" t="s">
        <v>14</v>
      </c>
      <c r="E10" s="208">
        <v>103611.71</v>
      </c>
      <c r="F10" s="208">
        <v>61387.86</v>
      </c>
    </row>
    <row r="11" spans="1:6" x14ac:dyDescent="0.25">
      <c r="A11" s="50" t="s">
        <v>15</v>
      </c>
      <c r="B11" s="203">
        <v>31493530.699999999</v>
      </c>
      <c r="C11" s="203">
        <v>19381662.719999999</v>
      </c>
      <c r="D11" s="50" t="s">
        <v>16</v>
      </c>
      <c r="E11" s="208">
        <v>2294324.79</v>
      </c>
      <c r="F11" s="208">
        <v>2154257.04</v>
      </c>
    </row>
    <row r="12" spans="1:6" x14ac:dyDescent="0.25">
      <c r="A12" s="50" t="s">
        <v>17</v>
      </c>
      <c r="B12" s="203">
        <v>0</v>
      </c>
      <c r="C12" s="203">
        <v>0</v>
      </c>
      <c r="D12" s="50" t="s">
        <v>18</v>
      </c>
      <c r="E12" s="208">
        <v>1721036.64</v>
      </c>
      <c r="F12" s="208">
        <v>10984279.859999999</v>
      </c>
    </row>
    <row r="13" spans="1:6" x14ac:dyDescent="0.25">
      <c r="A13" s="50" t="s">
        <v>19</v>
      </c>
      <c r="B13" s="203">
        <v>0</v>
      </c>
      <c r="C13" s="203">
        <v>0</v>
      </c>
      <c r="D13" s="50" t="s">
        <v>20</v>
      </c>
      <c r="E13" s="208">
        <v>133890.01</v>
      </c>
      <c r="F13" s="208">
        <v>133890.01</v>
      </c>
    </row>
    <row r="14" spans="1:6" x14ac:dyDescent="0.25">
      <c r="A14" s="50" t="s">
        <v>21</v>
      </c>
      <c r="B14" s="203">
        <v>0</v>
      </c>
      <c r="C14" s="203">
        <v>441080.79</v>
      </c>
      <c r="D14" s="50" t="s">
        <v>22</v>
      </c>
      <c r="E14" s="208">
        <v>-41461.35</v>
      </c>
      <c r="F14" s="208">
        <v>-131553.51999999999</v>
      </c>
    </row>
    <row r="15" spans="1:6" x14ac:dyDescent="0.25">
      <c r="A15" s="50" t="s">
        <v>23</v>
      </c>
      <c r="B15" s="203">
        <v>1600</v>
      </c>
      <c r="C15" s="203">
        <v>1600</v>
      </c>
      <c r="D15" s="50" t="s">
        <v>24</v>
      </c>
      <c r="E15" s="208">
        <v>0</v>
      </c>
      <c r="F15" s="208">
        <v>0</v>
      </c>
    </row>
    <row r="16" spans="1:6" x14ac:dyDescent="0.25">
      <c r="A16" s="50" t="s">
        <v>25</v>
      </c>
      <c r="B16" s="203">
        <v>0</v>
      </c>
      <c r="C16" s="203">
        <v>0</v>
      </c>
      <c r="D16" s="50" t="s">
        <v>26</v>
      </c>
      <c r="E16" s="208">
        <v>1044490.29</v>
      </c>
      <c r="F16" s="208">
        <v>1061504.43</v>
      </c>
    </row>
    <row r="17" spans="1:6" x14ac:dyDescent="0.25">
      <c r="A17" s="48" t="s">
        <v>27</v>
      </c>
      <c r="B17" s="4">
        <f>SUM(B18:B24)</f>
        <v>11338278.229999999</v>
      </c>
      <c r="C17" s="4">
        <f>SUM(C18:C24)</f>
        <v>11428434.459999999</v>
      </c>
      <c r="D17" s="50" t="s">
        <v>28</v>
      </c>
      <c r="E17" s="208">
        <v>0</v>
      </c>
      <c r="F17" s="208">
        <v>0</v>
      </c>
    </row>
    <row r="18" spans="1:6" x14ac:dyDescent="0.25">
      <c r="A18" s="50" t="s">
        <v>29</v>
      </c>
      <c r="B18" s="204">
        <v>0</v>
      </c>
      <c r="C18" s="204">
        <v>0</v>
      </c>
      <c r="D18" s="50" t="s">
        <v>30</v>
      </c>
      <c r="E18" s="208">
        <v>8614967.1699999999</v>
      </c>
      <c r="F18" s="208">
        <v>8626927.8499999996</v>
      </c>
    </row>
    <row r="19" spans="1:6" x14ac:dyDescent="0.25">
      <c r="A19" s="50" t="s">
        <v>31</v>
      </c>
      <c r="B19" s="204">
        <v>26365.37</v>
      </c>
      <c r="C19" s="204">
        <v>26607.99</v>
      </c>
      <c r="D19" s="48" t="s">
        <v>32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33</v>
      </c>
      <c r="B20" s="204">
        <v>841203.58</v>
      </c>
      <c r="C20" s="204">
        <v>930937.19</v>
      </c>
      <c r="D20" s="50" t="s">
        <v>34</v>
      </c>
      <c r="E20" s="49">
        <v>0</v>
      </c>
      <c r="F20" s="49">
        <v>0</v>
      </c>
    </row>
    <row r="21" spans="1:6" x14ac:dyDescent="0.25">
      <c r="A21" s="50" t="s">
        <v>35</v>
      </c>
      <c r="B21" s="204">
        <v>75575.759999999995</v>
      </c>
      <c r="C21" s="204">
        <v>75575.759999999995</v>
      </c>
      <c r="D21" s="50" t="s">
        <v>36</v>
      </c>
      <c r="E21" s="49">
        <v>0</v>
      </c>
      <c r="F21" s="49">
        <v>0</v>
      </c>
    </row>
    <row r="22" spans="1:6" x14ac:dyDescent="0.25">
      <c r="A22" s="50" t="s">
        <v>37</v>
      </c>
      <c r="B22" s="204">
        <v>15000</v>
      </c>
      <c r="C22" s="204">
        <v>15000</v>
      </c>
      <c r="D22" s="50" t="s">
        <v>38</v>
      </c>
      <c r="E22" s="49">
        <v>0</v>
      </c>
      <c r="F22" s="49">
        <v>0</v>
      </c>
    </row>
    <row r="23" spans="1:6" x14ac:dyDescent="0.25">
      <c r="A23" s="50" t="s">
        <v>39</v>
      </c>
      <c r="B23" s="204">
        <v>30.48</v>
      </c>
      <c r="C23" s="204">
        <v>30.48</v>
      </c>
      <c r="D23" s="48" t="s">
        <v>40</v>
      </c>
      <c r="E23" s="49">
        <f>E24+E25</f>
        <v>0</v>
      </c>
      <c r="F23" s="49">
        <f>F24+F25</f>
        <v>0</v>
      </c>
    </row>
    <row r="24" spans="1:6" x14ac:dyDescent="0.25">
      <c r="A24" s="50" t="s">
        <v>41</v>
      </c>
      <c r="B24" s="204">
        <v>10380103.039999999</v>
      </c>
      <c r="C24" s="204">
        <v>10380283.039999999</v>
      </c>
      <c r="D24" s="50" t="s">
        <v>42</v>
      </c>
      <c r="E24" s="49">
        <v>0</v>
      </c>
      <c r="F24" s="49">
        <v>0</v>
      </c>
    </row>
    <row r="25" spans="1:6" x14ac:dyDescent="0.25">
      <c r="A25" s="48" t="s">
        <v>43</v>
      </c>
      <c r="B25" s="4">
        <f>SUM(B26:B30)</f>
        <v>23695584.539999999</v>
      </c>
      <c r="C25" s="4">
        <f>SUM(C26:C30)</f>
        <v>16041950.48</v>
      </c>
      <c r="D25" s="50" t="s">
        <v>44</v>
      </c>
      <c r="E25" s="49">
        <v>0</v>
      </c>
      <c r="F25" s="49">
        <v>0</v>
      </c>
    </row>
    <row r="26" spans="1:6" x14ac:dyDescent="0.25">
      <c r="A26" s="50" t="s">
        <v>45</v>
      </c>
      <c r="B26" s="205">
        <v>5453451.8200000003</v>
      </c>
      <c r="C26" s="205">
        <v>4887867.1100000003</v>
      </c>
      <c r="D26" s="48" t="s">
        <v>46</v>
      </c>
      <c r="E26" s="49">
        <v>0</v>
      </c>
      <c r="F26" s="49">
        <v>0</v>
      </c>
    </row>
    <row r="27" spans="1:6" x14ac:dyDescent="0.25">
      <c r="A27" s="50" t="s">
        <v>47</v>
      </c>
      <c r="B27" s="205">
        <v>3500</v>
      </c>
      <c r="C27" s="205">
        <v>3500</v>
      </c>
      <c r="D27" s="48" t="s">
        <v>48</v>
      </c>
      <c r="E27" s="4">
        <f>SUM(E28:E30)</f>
        <v>5300000</v>
      </c>
      <c r="F27" s="4">
        <f>SUM(F28:F30)</f>
        <v>0</v>
      </c>
    </row>
    <row r="28" spans="1:6" x14ac:dyDescent="0.25">
      <c r="A28" s="50" t="s">
        <v>49</v>
      </c>
      <c r="B28" s="205">
        <v>0</v>
      </c>
      <c r="C28" s="205">
        <v>0</v>
      </c>
      <c r="D28" s="50" t="s">
        <v>50</v>
      </c>
      <c r="E28" s="49">
        <v>0</v>
      </c>
      <c r="F28" s="49">
        <v>0</v>
      </c>
    </row>
    <row r="29" spans="1:6" x14ac:dyDescent="0.25">
      <c r="A29" s="50" t="s">
        <v>51</v>
      </c>
      <c r="B29" s="205">
        <v>18238632.719999999</v>
      </c>
      <c r="C29" s="205">
        <v>11150583.369999999</v>
      </c>
      <c r="D29" s="50" t="s">
        <v>52</v>
      </c>
      <c r="E29" s="49">
        <v>0</v>
      </c>
      <c r="F29" s="49">
        <v>0</v>
      </c>
    </row>
    <row r="30" spans="1:6" x14ac:dyDescent="0.25">
      <c r="A30" s="50" t="s">
        <v>53</v>
      </c>
      <c r="B30" s="205">
        <v>0</v>
      </c>
      <c r="C30" s="205">
        <v>0</v>
      </c>
      <c r="D30" s="50" t="s">
        <v>54</v>
      </c>
      <c r="E30" s="209">
        <v>5300000</v>
      </c>
      <c r="F30" s="209">
        <v>0</v>
      </c>
    </row>
    <row r="31" spans="1:6" x14ac:dyDescent="0.25">
      <c r="A31" s="48" t="s">
        <v>55</v>
      </c>
      <c r="B31" s="4">
        <f>SUM(B32:B36)</f>
        <v>0</v>
      </c>
      <c r="C31" s="4">
        <f>SUM(C32:C36)</f>
        <v>0</v>
      </c>
      <c r="D31" s="48" t="s">
        <v>56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57</v>
      </c>
      <c r="B32" s="206">
        <v>0</v>
      </c>
      <c r="C32" s="206">
        <v>0</v>
      </c>
      <c r="D32" s="50" t="s">
        <v>58</v>
      </c>
      <c r="E32" s="49">
        <v>0</v>
      </c>
      <c r="F32" s="49">
        <v>0</v>
      </c>
    </row>
    <row r="33" spans="1:6" ht="14.45" customHeight="1" x14ac:dyDescent="0.25">
      <c r="A33" s="50" t="s">
        <v>59</v>
      </c>
      <c r="B33" s="206">
        <v>0</v>
      </c>
      <c r="C33" s="206">
        <v>0</v>
      </c>
      <c r="D33" s="50" t="s">
        <v>60</v>
      </c>
      <c r="E33" s="49">
        <v>0</v>
      </c>
      <c r="F33" s="49">
        <v>0</v>
      </c>
    </row>
    <row r="34" spans="1:6" ht="14.45" customHeight="1" x14ac:dyDescent="0.25">
      <c r="A34" s="50" t="s">
        <v>61</v>
      </c>
      <c r="B34" s="206">
        <v>0</v>
      </c>
      <c r="C34" s="206">
        <v>0</v>
      </c>
      <c r="D34" s="50" t="s">
        <v>62</v>
      </c>
      <c r="E34" s="49">
        <v>0</v>
      </c>
      <c r="F34" s="49">
        <v>0</v>
      </c>
    </row>
    <row r="35" spans="1:6" ht="14.45" customHeight="1" x14ac:dyDescent="0.25">
      <c r="A35" s="50" t="s">
        <v>63</v>
      </c>
      <c r="B35" s="206">
        <v>0</v>
      </c>
      <c r="C35" s="206">
        <v>0</v>
      </c>
      <c r="D35" s="50" t="s">
        <v>64</v>
      </c>
      <c r="E35" s="49">
        <v>0</v>
      </c>
      <c r="F35" s="49">
        <v>0</v>
      </c>
    </row>
    <row r="36" spans="1:6" ht="14.45" customHeight="1" x14ac:dyDescent="0.25">
      <c r="A36" s="50" t="s">
        <v>65</v>
      </c>
      <c r="B36" s="206">
        <v>0</v>
      </c>
      <c r="C36" s="206">
        <v>0</v>
      </c>
      <c r="D36" s="50" t="s">
        <v>66</v>
      </c>
      <c r="E36" s="49">
        <v>0</v>
      </c>
      <c r="F36" s="49">
        <v>0</v>
      </c>
    </row>
    <row r="37" spans="1:6" ht="14.45" customHeight="1" x14ac:dyDescent="0.25">
      <c r="A37" s="48" t="s">
        <v>67</v>
      </c>
      <c r="B37" s="4">
        <v>0</v>
      </c>
      <c r="C37" s="4">
        <v>0</v>
      </c>
      <c r="D37" s="50" t="s">
        <v>68</v>
      </c>
      <c r="E37" s="49">
        <v>0</v>
      </c>
      <c r="F37" s="49">
        <v>0</v>
      </c>
    </row>
    <row r="38" spans="1:6" x14ac:dyDescent="0.25">
      <c r="A38" s="48" t="s">
        <v>69</v>
      </c>
      <c r="B38" s="4">
        <f>SUM(B39:B40)</f>
        <v>0</v>
      </c>
      <c r="C38" s="4">
        <f>SUM(C39:C40)</f>
        <v>0</v>
      </c>
      <c r="D38" s="48" t="s">
        <v>70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71</v>
      </c>
      <c r="B39" s="49">
        <v>0</v>
      </c>
      <c r="C39" s="49">
        <v>0</v>
      </c>
      <c r="D39" s="50" t="s">
        <v>72</v>
      </c>
      <c r="E39" s="49">
        <v>0</v>
      </c>
      <c r="F39" s="49">
        <v>0</v>
      </c>
    </row>
    <row r="40" spans="1:6" x14ac:dyDescent="0.25">
      <c r="A40" s="50" t="s">
        <v>73</v>
      </c>
      <c r="B40" s="49">
        <v>0</v>
      </c>
      <c r="C40" s="49">
        <v>0</v>
      </c>
      <c r="D40" s="50" t="s">
        <v>74</v>
      </c>
      <c r="E40" s="49">
        <v>0</v>
      </c>
      <c r="F40" s="49">
        <v>0</v>
      </c>
    </row>
    <row r="41" spans="1:6" x14ac:dyDescent="0.25">
      <c r="A41" s="48" t="s">
        <v>75</v>
      </c>
      <c r="B41" s="4">
        <f>SUM(B42:B45)</f>
        <v>0</v>
      </c>
      <c r="C41" s="4">
        <f>SUM(C42:C45)</f>
        <v>0</v>
      </c>
      <c r="D41" s="50" t="s">
        <v>76</v>
      </c>
      <c r="E41" s="49">
        <v>0</v>
      </c>
      <c r="F41" s="49">
        <v>0</v>
      </c>
    </row>
    <row r="42" spans="1:6" x14ac:dyDescent="0.25">
      <c r="A42" s="50" t="s">
        <v>77</v>
      </c>
      <c r="B42" s="49">
        <v>0</v>
      </c>
      <c r="C42" s="49">
        <v>0</v>
      </c>
      <c r="D42" s="48" t="s">
        <v>78</v>
      </c>
      <c r="E42" s="4">
        <f>SUM(E43:E45)</f>
        <v>-100</v>
      </c>
      <c r="F42" s="4">
        <f>SUM(F43:F45)</f>
        <v>-100</v>
      </c>
    </row>
    <row r="43" spans="1:6" x14ac:dyDescent="0.25">
      <c r="A43" s="50" t="s">
        <v>79</v>
      </c>
      <c r="B43" s="49">
        <v>0</v>
      </c>
      <c r="C43" s="49">
        <v>0</v>
      </c>
      <c r="D43" s="50" t="s">
        <v>80</v>
      </c>
      <c r="E43" s="210">
        <v>-100</v>
      </c>
      <c r="F43" s="210">
        <v>-100</v>
      </c>
    </row>
    <row r="44" spans="1:6" x14ac:dyDescent="0.25">
      <c r="A44" s="50" t="s">
        <v>81</v>
      </c>
      <c r="B44" s="49">
        <v>0</v>
      </c>
      <c r="C44" s="49">
        <v>0</v>
      </c>
      <c r="D44" s="50" t="s">
        <v>82</v>
      </c>
      <c r="E44" s="49">
        <v>0</v>
      </c>
      <c r="F44" s="49">
        <v>0</v>
      </c>
    </row>
    <row r="45" spans="1:6" x14ac:dyDescent="0.25">
      <c r="A45" s="50" t="s">
        <v>83</v>
      </c>
      <c r="B45" s="49">
        <v>0</v>
      </c>
      <c r="C45" s="49">
        <v>0</v>
      </c>
      <c r="D45" s="50" t="s">
        <v>84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85</v>
      </c>
      <c r="B47" s="4">
        <f>B9+B17+B25+B31+B37+B38+B41</f>
        <v>66528993.469999999</v>
      </c>
      <c r="C47" s="4">
        <f>C9+C17+C25+C31+C37+C38+C41</f>
        <v>47294728.450000003</v>
      </c>
      <c r="D47" s="2" t="s">
        <v>86</v>
      </c>
      <c r="E47" s="4">
        <f>E9+E19+E23+E26+E27+E31+E38+E42</f>
        <v>19170759.259999998</v>
      </c>
      <c r="F47" s="4">
        <f>F9+F19+F23+F26+F27+F31+F38+F42</f>
        <v>22890593.530000001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87</v>
      </c>
      <c r="B49" s="51"/>
      <c r="C49" s="51"/>
      <c r="D49" s="2" t="s">
        <v>88</v>
      </c>
      <c r="E49" s="51"/>
      <c r="F49" s="51"/>
    </row>
    <row r="50" spans="1:6" x14ac:dyDescent="0.25">
      <c r="A50" s="48" t="s">
        <v>89</v>
      </c>
      <c r="B50" s="207">
        <v>0</v>
      </c>
      <c r="C50" s="207">
        <v>0</v>
      </c>
      <c r="D50" s="48" t="s">
        <v>90</v>
      </c>
      <c r="E50" s="49">
        <v>0</v>
      </c>
      <c r="F50" s="49">
        <v>0</v>
      </c>
    </row>
    <row r="51" spans="1:6" x14ac:dyDescent="0.25">
      <c r="A51" s="48" t="s">
        <v>91</v>
      </c>
      <c r="B51" s="207">
        <v>0</v>
      </c>
      <c r="C51" s="207">
        <v>0</v>
      </c>
      <c r="D51" s="48" t="s">
        <v>92</v>
      </c>
      <c r="E51" s="49">
        <v>0</v>
      </c>
      <c r="F51" s="49">
        <v>0</v>
      </c>
    </row>
    <row r="52" spans="1:6" x14ac:dyDescent="0.25">
      <c r="A52" s="48" t="s">
        <v>93</v>
      </c>
      <c r="B52" s="207">
        <v>106307004.25</v>
      </c>
      <c r="C52" s="207">
        <v>79173768.870000005</v>
      </c>
      <c r="D52" s="48" t="s">
        <v>94</v>
      </c>
      <c r="E52" s="49">
        <v>0</v>
      </c>
      <c r="F52" s="49">
        <v>0</v>
      </c>
    </row>
    <row r="53" spans="1:6" x14ac:dyDescent="0.25">
      <c r="A53" s="48" t="s">
        <v>95</v>
      </c>
      <c r="B53" s="207">
        <v>44378501.869999997</v>
      </c>
      <c r="C53" s="207">
        <v>38500468.890000001</v>
      </c>
      <c r="D53" s="48" t="s">
        <v>96</v>
      </c>
      <c r="E53" s="49">
        <v>0</v>
      </c>
      <c r="F53" s="49">
        <v>0</v>
      </c>
    </row>
    <row r="54" spans="1:6" x14ac:dyDescent="0.25">
      <c r="A54" s="48" t="s">
        <v>97</v>
      </c>
      <c r="B54" s="207">
        <v>2862434</v>
      </c>
      <c r="C54" s="207">
        <v>881934</v>
      </c>
      <c r="D54" s="48" t="s">
        <v>98</v>
      </c>
      <c r="E54" s="49">
        <v>0</v>
      </c>
      <c r="F54" s="49">
        <v>0</v>
      </c>
    </row>
    <row r="55" spans="1:6" x14ac:dyDescent="0.25">
      <c r="A55" s="48" t="s">
        <v>99</v>
      </c>
      <c r="B55" s="207">
        <v>-13410540.15</v>
      </c>
      <c r="C55" s="207">
        <v>-10645918.58</v>
      </c>
      <c r="D55" s="52" t="s">
        <v>100</v>
      </c>
      <c r="E55" s="211">
        <v>-589.99</v>
      </c>
      <c r="F55" s="211">
        <v>-589.99</v>
      </c>
    </row>
    <row r="56" spans="1:6" x14ac:dyDescent="0.25">
      <c r="A56" s="48" t="s">
        <v>101</v>
      </c>
      <c r="B56" s="207">
        <v>566803.56000000006</v>
      </c>
      <c r="C56" s="207">
        <v>566803.56000000006</v>
      </c>
      <c r="D56" s="47"/>
      <c r="E56" s="51"/>
      <c r="F56" s="51"/>
    </row>
    <row r="57" spans="1:6" x14ac:dyDescent="0.25">
      <c r="A57" s="48" t="s">
        <v>102</v>
      </c>
      <c r="B57" s="207">
        <v>0</v>
      </c>
      <c r="C57" s="207">
        <v>0</v>
      </c>
      <c r="D57" s="2" t="s">
        <v>103</v>
      </c>
      <c r="E57" s="4">
        <f>SUM(E50:E55)</f>
        <v>-589.99</v>
      </c>
      <c r="F57" s="4">
        <f>SUM(F50:F55)</f>
        <v>-589.99</v>
      </c>
    </row>
    <row r="58" spans="1:6" x14ac:dyDescent="0.25">
      <c r="A58" s="48" t="s">
        <v>104</v>
      </c>
      <c r="B58" s="207">
        <v>0</v>
      </c>
      <c r="C58" s="207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105</v>
      </c>
      <c r="E59" s="4">
        <f>E47+E57</f>
        <v>19170169.27</v>
      </c>
      <c r="F59" s="4">
        <f>F47+F57</f>
        <v>22890003.540000003</v>
      </c>
    </row>
    <row r="60" spans="1:6" x14ac:dyDescent="0.25">
      <c r="A60" s="3" t="s">
        <v>106</v>
      </c>
      <c r="B60" s="4">
        <f>SUM(B50:B58)</f>
        <v>140704203.53</v>
      </c>
      <c r="C60" s="4">
        <f>SUM(C50:C58)</f>
        <v>108477056.74000001</v>
      </c>
      <c r="D60" s="47"/>
      <c r="E60" s="51"/>
      <c r="F60" s="51"/>
    </row>
    <row r="61" spans="1:6" x14ac:dyDescent="0.25">
      <c r="A61" s="47"/>
      <c r="B61" s="51"/>
      <c r="C61" s="51"/>
      <c r="D61" s="53" t="s">
        <v>107</v>
      </c>
      <c r="E61" s="51"/>
      <c r="F61" s="51"/>
    </row>
    <row r="62" spans="1:6" x14ac:dyDescent="0.25">
      <c r="A62" s="3" t="s">
        <v>108</v>
      </c>
      <c r="B62" s="4">
        <f>SUM(B47+B60)</f>
        <v>207233197</v>
      </c>
      <c r="C62" s="4">
        <f>SUM(C47+C60)</f>
        <v>155771785.19</v>
      </c>
      <c r="D62" s="47"/>
      <c r="E62" s="51"/>
      <c r="F62" s="51"/>
    </row>
    <row r="63" spans="1:6" x14ac:dyDescent="0.25">
      <c r="A63" s="47"/>
      <c r="B63" s="47"/>
      <c r="C63" s="47"/>
      <c r="D63" s="54" t="s">
        <v>109</v>
      </c>
      <c r="E63" s="4">
        <f>SUM(E64:E66)</f>
        <v>804280</v>
      </c>
      <c r="F63" s="4">
        <f>SUM(F64:F66)</f>
        <v>804280</v>
      </c>
    </row>
    <row r="64" spans="1:6" x14ac:dyDescent="0.25">
      <c r="A64" s="47"/>
      <c r="B64" s="47"/>
      <c r="C64" s="47"/>
      <c r="D64" s="48" t="s">
        <v>110</v>
      </c>
      <c r="E64" s="49">
        <v>0</v>
      </c>
      <c r="F64" s="49">
        <v>0</v>
      </c>
    </row>
    <row r="65" spans="1:6" x14ac:dyDescent="0.25">
      <c r="A65" s="47"/>
      <c r="B65" s="47"/>
      <c r="C65" s="47"/>
      <c r="D65" s="52" t="s">
        <v>111</v>
      </c>
      <c r="E65" s="212">
        <v>804280</v>
      </c>
      <c r="F65" s="212">
        <v>804280</v>
      </c>
    </row>
    <row r="66" spans="1:6" x14ac:dyDescent="0.25">
      <c r="A66" s="47"/>
      <c r="B66" s="47"/>
      <c r="C66" s="47"/>
      <c r="D66" s="48" t="s">
        <v>112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113</v>
      </c>
      <c r="E68" s="4">
        <f>SUM(E69:E73)</f>
        <v>187258747.73000002</v>
      </c>
      <c r="F68" s="4">
        <f>SUM(F69:F73)</f>
        <v>132077501.65000001</v>
      </c>
    </row>
    <row r="69" spans="1:6" x14ac:dyDescent="0.25">
      <c r="A69" s="55"/>
      <c r="B69" s="47"/>
      <c r="C69" s="47"/>
      <c r="D69" s="48" t="s">
        <v>114</v>
      </c>
      <c r="E69" s="213">
        <v>55115730.799999997</v>
      </c>
      <c r="F69" s="213">
        <v>55294255.57</v>
      </c>
    </row>
    <row r="70" spans="1:6" x14ac:dyDescent="0.25">
      <c r="A70" s="55"/>
      <c r="B70" s="47"/>
      <c r="C70" s="47"/>
      <c r="D70" s="48" t="s">
        <v>115</v>
      </c>
      <c r="E70" s="213">
        <v>132143016.93000001</v>
      </c>
      <c r="F70" s="213">
        <v>76783246.079999998</v>
      </c>
    </row>
    <row r="71" spans="1:6" x14ac:dyDescent="0.25">
      <c r="A71" s="55"/>
      <c r="B71" s="47"/>
      <c r="C71" s="47"/>
      <c r="D71" s="48" t="s">
        <v>116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117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118</v>
      </c>
      <c r="E73" s="49">
        <v>0</v>
      </c>
      <c r="F73" s="49">
        <v>0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119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120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121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122</v>
      </c>
      <c r="E79" s="4">
        <f>E63+E68+E75</f>
        <v>188063027.73000002</v>
      </c>
      <c r="F79" s="4">
        <f>F63+F68+F75</f>
        <v>132881781.65000001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123</v>
      </c>
      <c r="E81" s="4">
        <f>E59+E79</f>
        <v>207233197.00000003</v>
      </c>
      <c r="F81" s="4">
        <f>F59+F79</f>
        <v>155771785.19</v>
      </c>
    </row>
    <row r="82" spans="1:6" x14ac:dyDescent="0.25">
      <c r="A82" s="56"/>
      <c r="B82" s="57"/>
      <c r="C82" s="57"/>
      <c r="D82" s="57"/>
      <c r="E82" s="58"/>
      <c r="F82" s="58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C9 E9:F9 B49:C49 B17:C17 B25:C25 B37:C46 B59:C62 E19:F29 E31:F42 E44:F54 E56:F64 E66:F68 E71:F81 B48:C48 B47:C4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248" t="s">
        <v>445</v>
      </c>
      <c r="B1" s="248"/>
      <c r="C1" s="248"/>
      <c r="D1" s="248"/>
      <c r="E1" s="248"/>
      <c r="F1" s="248"/>
      <c r="G1" s="248"/>
    </row>
    <row r="2" spans="1:7" x14ac:dyDescent="0.25">
      <c r="A2" s="132" t="str">
        <f>'Formato 1'!A2</f>
        <v>MUNICIPIO DE OCAMPO</v>
      </c>
      <c r="B2" s="133"/>
      <c r="C2" s="133"/>
      <c r="D2" s="133"/>
      <c r="E2" s="133"/>
      <c r="F2" s="133"/>
      <c r="G2" s="134"/>
    </row>
    <row r="3" spans="1:7" x14ac:dyDescent="0.25">
      <c r="A3" s="135" t="s">
        <v>446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447</v>
      </c>
      <c r="B5" s="136"/>
      <c r="C5" s="136"/>
      <c r="D5" s="136"/>
      <c r="E5" s="136"/>
      <c r="F5" s="136"/>
      <c r="G5" s="137"/>
    </row>
    <row r="6" spans="1:7" x14ac:dyDescent="0.25">
      <c r="A6" s="246" t="s">
        <v>448</v>
      </c>
      <c r="B6" s="38">
        <v>2022</v>
      </c>
      <c r="C6" s="246">
        <f>+B6+1</f>
        <v>2023</v>
      </c>
      <c r="D6" s="246">
        <f>+C6+1</f>
        <v>2024</v>
      </c>
      <c r="E6" s="246">
        <f>+D6+1</f>
        <v>2025</v>
      </c>
      <c r="F6" s="246">
        <f>+E6+1</f>
        <v>2026</v>
      </c>
      <c r="G6" s="246">
        <f>+F6+1</f>
        <v>2027</v>
      </c>
    </row>
    <row r="7" spans="1:7" ht="83.25" customHeight="1" x14ac:dyDescent="0.25">
      <c r="A7" s="247"/>
      <c r="B7" s="72" t="s">
        <v>449</v>
      </c>
      <c r="C7" s="247"/>
      <c r="D7" s="247"/>
      <c r="E7" s="247"/>
      <c r="F7" s="247"/>
      <c r="G7" s="247"/>
    </row>
    <row r="8" spans="1:7" ht="30" x14ac:dyDescent="0.25">
      <c r="A8" s="73" t="s">
        <v>450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240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241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242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244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245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452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453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454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265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266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455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456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457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458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459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292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295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462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299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463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49" t="s">
        <v>464</v>
      </c>
      <c r="B1" s="249"/>
      <c r="C1" s="249"/>
      <c r="D1" s="249"/>
      <c r="E1" s="249"/>
      <c r="F1" s="249"/>
      <c r="G1" s="249"/>
    </row>
    <row r="2" spans="1:7" x14ac:dyDescent="0.25">
      <c r="A2" s="132" t="str">
        <f>'Formato 1'!A2</f>
        <v>MUNICIPIO DE OCAMPO</v>
      </c>
      <c r="B2" s="133"/>
      <c r="C2" s="133"/>
      <c r="D2" s="133"/>
      <c r="E2" s="133"/>
      <c r="F2" s="133"/>
      <c r="G2" s="134"/>
    </row>
    <row r="3" spans="1:7" x14ac:dyDescent="0.25">
      <c r="A3" s="117" t="s">
        <v>465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447</v>
      </c>
      <c r="B5" s="118"/>
      <c r="C5" s="118"/>
      <c r="D5" s="118"/>
      <c r="E5" s="118"/>
      <c r="F5" s="118"/>
      <c r="G5" s="119"/>
    </row>
    <row r="6" spans="1:7" x14ac:dyDescent="0.25">
      <c r="A6" s="250" t="s">
        <v>466</v>
      </c>
      <c r="B6" s="38">
        <v>2022</v>
      </c>
      <c r="C6" s="246">
        <f>+B6+1</f>
        <v>2023</v>
      </c>
      <c r="D6" s="246">
        <f>+C6+1</f>
        <v>2024</v>
      </c>
      <c r="E6" s="246">
        <f>+D6+1</f>
        <v>2025</v>
      </c>
      <c r="F6" s="246">
        <f>+E6+1</f>
        <v>2026</v>
      </c>
      <c r="G6" s="246">
        <f>+F6+1</f>
        <v>2027</v>
      </c>
    </row>
    <row r="7" spans="1:7" ht="57.75" customHeight="1" x14ac:dyDescent="0.25">
      <c r="A7" s="251"/>
      <c r="B7" s="39" t="s">
        <v>449</v>
      </c>
      <c r="C7" s="247"/>
      <c r="D7" s="247"/>
      <c r="E7" s="247"/>
      <c r="F7" s="247"/>
      <c r="G7" s="247"/>
    </row>
    <row r="8" spans="1:7" x14ac:dyDescent="0.25">
      <c r="A8" s="27" t="s">
        <v>467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468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469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470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471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473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474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475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476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477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468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469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471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472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473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474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478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476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479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49" t="s">
        <v>480</v>
      </c>
      <c r="B1" s="249"/>
      <c r="C1" s="249"/>
      <c r="D1" s="249"/>
      <c r="E1" s="249"/>
      <c r="F1" s="249"/>
      <c r="G1" s="249"/>
    </row>
    <row r="2" spans="1:7" x14ac:dyDescent="0.25">
      <c r="A2" s="132" t="str">
        <f>'Formato 1'!A2</f>
        <v>MUNICIPIO DE OCAMPO</v>
      </c>
      <c r="B2" s="133"/>
      <c r="C2" s="133"/>
      <c r="D2" s="133"/>
      <c r="E2" s="133"/>
      <c r="F2" s="133"/>
      <c r="G2" s="134"/>
    </row>
    <row r="3" spans="1:7" x14ac:dyDescent="0.25">
      <c r="A3" s="117" t="s">
        <v>481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253" t="s">
        <v>448</v>
      </c>
      <c r="B5" s="254">
        <v>2017</v>
      </c>
      <c r="C5" s="254">
        <f>+B5+1</f>
        <v>2018</v>
      </c>
      <c r="D5" s="254">
        <f>+C5+1</f>
        <v>2019</v>
      </c>
      <c r="E5" s="254">
        <f>+D5+1</f>
        <v>2020</v>
      </c>
      <c r="F5" s="254">
        <f>+E5+1</f>
        <v>2021</v>
      </c>
      <c r="G5" s="38">
        <f>+F5+1</f>
        <v>2022</v>
      </c>
    </row>
    <row r="6" spans="1:7" ht="32.25" x14ac:dyDescent="0.25">
      <c r="A6" s="236"/>
      <c r="B6" s="255"/>
      <c r="C6" s="255"/>
      <c r="D6" s="255"/>
      <c r="E6" s="255"/>
      <c r="F6" s="255"/>
      <c r="G6" s="39" t="s">
        <v>482</v>
      </c>
    </row>
    <row r="7" spans="1:7" x14ac:dyDescent="0.25">
      <c r="A7" s="64" t="s">
        <v>450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483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484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485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486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487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488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489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490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491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492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493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494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456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495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496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497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498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499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295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500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462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501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252" t="s">
        <v>503</v>
      </c>
      <c r="B39" s="252"/>
      <c r="C39" s="252"/>
      <c r="D39" s="252"/>
      <c r="E39" s="252"/>
      <c r="F39" s="252"/>
      <c r="G39" s="252"/>
    </row>
    <row r="40" spans="1:7" x14ac:dyDescent="0.25">
      <c r="A40" s="252" t="s">
        <v>504</v>
      </c>
      <c r="B40" s="252"/>
      <c r="C40" s="252"/>
      <c r="D40" s="252"/>
      <c r="E40" s="252"/>
      <c r="F40" s="252"/>
      <c r="G40" s="25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49" t="s">
        <v>505</v>
      </c>
      <c r="B1" s="249"/>
      <c r="C1" s="249"/>
      <c r="D1" s="249"/>
      <c r="E1" s="249"/>
      <c r="F1" s="249"/>
      <c r="G1" s="249"/>
    </row>
    <row r="2" spans="1:7" x14ac:dyDescent="0.25">
      <c r="A2" s="132" t="str">
        <f>'Formato 1'!A2</f>
        <v>MUNICIPIO DE OCAMPO</v>
      </c>
      <c r="B2" s="133"/>
      <c r="C2" s="133"/>
      <c r="D2" s="133"/>
      <c r="E2" s="133"/>
      <c r="F2" s="133"/>
      <c r="G2" s="134"/>
    </row>
    <row r="3" spans="1:7" x14ac:dyDescent="0.25">
      <c r="A3" s="117" t="s">
        <v>506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256" t="s">
        <v>466</v>
      </c>
      <c r="B5" s="254">
        <v>2017</v>
      </c>
      <c r="C5" s="254">
        <f>+B5+1</f>
        <v>2018</v>
      </c>
      <c r="D5" s="254">
        <f>+C5+1</f>
        <v>2019</v>
      </c>
      <c r="E5" s="254">
        <f>+D5+1</f>
        <v>2020</v>
      </c>
      <c r="F5" s="254">
        <f>+E5+1</f>
        <v>2021</v>
      </c>
      <c r="G5" s="38">
        <v>2022</v>
      </c>
    </row>
    <row r="6" spans="1:7" ht="48.75" customHeight="1" x14ac:dyDescent="0.25">
      <c r="A6" s="257"/>
      <c r="B6" s="255"/>
      <c r="C6" s="255"/>
      <c r="D6" s="255"/>
      <c r="E6" s="255"/>
      <c r="F6" s="255"/>
      <c r="G6" s="39" t="s">
        <v>507</v>
      </c>
    </row>
    <row r="7" spans="1:7" x14ac:dyDescent="0.25">
      <c r="A7" s="27" t="s">
        <v>467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468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469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471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472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473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474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475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476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477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468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469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470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471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472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473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474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478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476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508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252" t="s">
        <v>503</v>
      </c>
      <c r="B32" s="252"/>
      <c r="C32" s="252"/>
      <c r="D32" s="252"/>
      <c r="E32" s="252"/>
      <c r="F32" s="252"/>
      <c r="G32" s="252"/>
    </row>
    <row r="33" spans="1:7" x14ac:dyDescent="0.25">
      <c r="A33" s="252" t="s">
        <v>504</v>
      </c>
      <c r="B33" s="252"/>
      <c r="C33" s="252"/>
      <c r="D33" s="252"/>
      <c r="E33" s="252"/>
      <c r="F33" s="252"/>
      <c r="G33" s="25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258" t="s">
        <v>509</v>
      </c>
      <c r="B1" s="258"/>
      <c r="C1" s="258"/>
      <c r="D1" s="258"/>
      <c r="E1" s="258"/>
      <c r="F1" s="258"/>
    </row>
    <row r="2" spans="1:6" ht="20.100000000000001" customHeight="1" x14ac:dyDescent="0.25">
      <c r="A2" s="114" t="str">
        <f>'Formato 1'!A2</f>
        <v>MUNICIPIO DE OCAMPO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510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511</v>
      </c>
      <c r="C4" s="125" t="s">
        <v>512</v>
      </c>
      <c r="D4" s="125" t="s">
        <v>513</v>
      </c>
      <c r="E4" s="125" t="s">
        <v>514</v>
      </c>
      <c r="F4" s="125" t="s">
        <v>515</v>
      </c>
    </row>
    <row r="5" spans="1:6" ht="12.75" customHeight="1" x14ac:dyDescent="0.25">
      <c r="A5" s="19" t="s">
        <v>516</v>
      </c>
      <c r="B5" s="55"/>
      <c r="C5" s="55"/>
      <c r="D5" s="55"/>
      <c r="E5" s="55"/>
      <c r="F5" s="55"/>
    </row>
    <row r="6" spans="1:6" ht="30" x14ac:dyDescent="0.25">
      <c r="A6" s="61" t="s">
        <v>517</v>
      </c>
      <c r="B6" s="62"/>
      <c r="C6" s="62"/>
      <c r="D6" s="62"/>
      <c r="E6" s="62"/>
      <c r="F6" s="62"/>
    </row>
    <row r="7" spans="1:6" ht="15" x14ac:dyDescent="0.25">
      <c r="A7" s="61" t="s">
        <v>518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519</v>
      </c>
      <c r="B9" s="47"/>
      <c r="C9" s="47"/>
      <c r="D9" s="47"/>
      <c r="E9" s="47"/>
      <c r="F9" s="47"/>
    </row>
    <row r="10" spans="1:6" ht="15" x14ac:dyDescent="0.25">
      <c r="A10" s="61" t="s">
        <v>520</v>
      </c>
      <c r="B10" s="62"/>
      <c r="C10" s="62"/>
      <c r="D10" s="62"/>
      <c r="E10" s="62"/>
      <c r="F10" s="62"/>
    </row>
    <row r="11" spans="1:6" ht="15" x14ac:dyDescent="0.25">
      <c r="A11" s="83" t="s">
        <v>521</v>
      </c>
      <c r="B11" s="62"/>
      <c r="C11" s="62"/>
      <c r="D11" s="62"/>
      <c r="E11" s="62"/>
      <c r="F11" s="62"/>
    </row>
    <row r="12" spans="1:6" ht="15" x14ac:dyDescent="0.25">
      <c r="A12" s="83" t="s">
        <v>522</v>
      </c>
      <c r="B12" s="62"/>
      <c r="C12" s="62"/>
      <c r="D12" s="62"/>
      <c r="E12" s="62"/>
      <c r="F12" s="62"/>
    </row>
    <row r="13" spans="1:6" ht="15" x14ac:dyDescent="0.25">
      <c r="A13" s="83" t="s">
        <v>523</v>
      </c>
      <c r="B13" s="62"/>
      <c r="C13" s="62"/>
      <c r="D13" s="62"/>
      <c r="E13" s="62"/>
      <c r="F13" s="62"/>
    </row>
    <row r="14" spans="1:6" ht="15" x14ac:dyDescent="0.25">
      <c r="A14" s="61" t="s">
        <v>524</v>
      </c>
      <c r="B14" s="62"/>
      <c r="C14" s="62"/>
      <c r="D14" s="62"/>
      <c r="E14" s="62"/>
      <c r="F14" s="62"/>
    </row>
    <row r="15" spans="1:6" ht="15" x14ac:dyDescent="0.25">
      <c r="A15" s="83" t="s">
        <v>521</v>
      </c>
      <c r="B15" s="62"/>
      <c r="C15" s="62"/>
      <c r="D15" s="62"/>
      <c r="E15" s="62"/>
      <c r="F15" s="62"/>
    </row>
    <row r="16" spans="1:6" ht="15" x14ac:dyDescent="0.25">
      <c r="A16" s="83" t="s">
        <v>522</v>
      </c>
      <c r="B16" s="62"/>
      <c r="C16" s="62"/>
      <c r="D16" s="62"/>
      <c r="E16" s="62"/>
      <c r="F16" s="62"/>
    </row>
    <row r="17" spans="1:6" ht="15" x14ac:dyDescent="0.25">
      <c r="A17" s="83" t="s">
        <v>523</v>
      </c>
      <c r="B17" s="62"/>
      <c r="C17" s="62"/>
      <c r="D17" s="62"/>
      <c r="E17" s="62"/>
      <c r="F17" s="62"/>
    </row>
    <row r="18" spans="1:6" ht="15" x14ac:dyDescent="0.25">
      <c r="A18" s="61" t="s">
        <v>525</v>
      </c>
      <c r="B18" s="126"/>
      <c r="C18" s="62"/>
      <c r="D18" s="62"/>
      <c r="E18" s="62"/>
      <c r="F18" s="62"/>
    </row>
    <row r="19" spans="1:6" ht="15" x14ac:dyDescent="0.25">
      <c r="A19" s="61" t="s">
        <v>526</v>
      </c>
      <c r="B19" s="62"/>
      <c r="C19" s="62"/>
      <c r="D19" s="62"/>
      <c r="E19" s="62"/>
      <c r="F19" s="62"/>
    </row>
    <row r="20" spans="1:6" ht="30" x14ac:dyDescent="0.25">
      <c r="A20" s="61" t="s">
        <v>527</v>
      </c>
      <c r="B20" s="127"/>
      <c r="C20" s="127"/>
      <c r="D20" s="127"/>
      <c r="E20" s="127"/>
      <c r="F20" s="127"/>
    </row>
    <row r="21" spans="1:6" ht="30" x14ac:dyDescent="0.25">
      <c r="A21" s="61" t="s">
        <v>528</v>
      </c>
      <c r="B21" s="127"/>
      <c r="C21" s="127"/>
      <c r="D21" s="127"/>
      <c r="E21" s="127"/>
      <c r="F21" s="127"/>
    </row>
    <row r="22" spans="1:6" ht="30" x14ac:dyDescent="0.25">
      <c r="A22" s="61" t="s">
        <v>529</v>
      </c>
      <c r="B22" s="127"/>
      <c r="C22" s="127"/>
      <c r="D22" s="127"/>
      <c r="E22" s="127"/>
      <c r="F22" s="127"/>
    </row>
    <row r="23" spans="1:6" ht="15" x14ac:dyDescent="0.25">
      <c r="A23" s="61" t="s">
        <v>530</v>
      </c>
      <c r="B23" s="127"/>
      <c r="C23" s="127"/>
      <c r="D23" s="127"/>
      <c r="E23" s="127"/>
      <c r="F23" s="127"/>
    </row>
    <row r="24" spans="1:6" ht="15" x14ac:dyDescent="0.25">
      <c r="A24" s="61" t="s">
        <v>531</v>
      </c>
      <c r="B24" s="128"/>
      <c r="C24" s="62"/>
      <c r="D24" s="62"/>
      <c r="E24" s="62"/>
      <c r="F24" s="62"/>
    </row>
    <row r="25" spans="1:6" ht="15" x14ac:dyDescent="0.25">
      <c r="A25" s="61" t="s">
        <v>532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533</v>
      </c>
      <c r="B27" s="47"/>
      <c r="C27" s="47"/>
      <c r="D27" s="47"/>
      <c r="E27" s="47"/>
      <c r="F27" s="47"/>
    </row>
    <row r="28" spans="1:6" ht="15" x14ac:dyDescent="0.25">
      <c r="A28" s="61" t="s">
        <v>534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535</v>
      </c>
      <c r="B30" s="47"/>
      <c r="C30" s="47"/>
      <c r="D30" s="47"/>
      <c r="E30" s="47"/>
      <c r="F30" s="47"/>
    </row>
    <row r="31" spans="1:6" ht="15" x14ac:dyDescent="0.25">
      <c r="A31" s="61" t="s">
        <v>520</v>
      </c>
      <c r="B31" s="62"/>
      <c r="C31" s="62"/>
      <c r="D31" s="62"/>
      <c r="E31" s="62"/>
      <c r="F31" s="62"/>
    </row>
    <row r="32" spans="1:6" ht="15" x14ac:dyDescent="0.25">
      <c r="A32" s="61" t="s">
        <v>524</v>
      </c>
      <c r="B32" s="62"/>
      <c r="C32" s="62"/>
      <c r="D32" s="62"/>
      <c r="E32" s="62"/>
      <c r="F32" s="62"/>
    </row>
    <row r="33" spans="1:6" ht="15" x14ac:dyDescent="0.25">
      <c r="A33" s="61" t="s">
        <v>536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537</v>
      </c>
      <c r="B35" s="47"/>
      <c r="C35" s="47"/>
      <c r="D35" s="47"/>
      <c r="E35" s="47"/>
      <c r="F35" s="47"/>
    </row>
    <row r="36" spans="1:6" ht="15" x14ac:dyDescent="0.25">
      <c r="A36" s="61" t="s">
        <v>538</v>
      </c>
      <c r="B36" s="62"/>
      <c r="C36" s="62"/>
      <c r="D36" s="62"/>
      <c r="E36" s="62"/>
      <c r="F36" s="62"/>
    </row>
    <row r="37" spans="1:6" ht="15" x14ac:dyDescent="0.25">
      <c r="A37" s="61" t="s">
        <v>539</v>
      </c>
      <c r="B37" s="62"/>
      <c r="C37" s="62"/>
      <c r="D37" s="62"/>
      <c r="E37" s="62"/>
      <c r="F37" s="62"/>
    </row>
    <row r="38" spans="1:6" ht="15" x14ac:dyDescent="0.25">
      <c r="A38" s="61" t="s">
        <v>540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541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542</v>
      </c>
      <c r="B42" s="47"/>
      <c r="C42" s="47"/>
      <c r="D42" s="47"/>
      <c r="E42" s="47"/>
      <c r="F42" s="47"/>
    </row>
    <row r="43" spans="1:6" ht="15" x14ac:dyDescent="0.25">
      <c r="A43" s="61" t="s">
        <v>543</v>
      </c>
      <c r="B43" s="62"/>
      <c r="C43" s="62"/>
      <c r="D43" s="62"/>
      <c r="E43" s="62"/>
      <c r="F43" s="62"/>
    </row>
    <row r="44" spans="1:6" ht="15" x14ac:dyDescent="0.25">
      <c r="A44" s="61" t="s">
        <v>544</v>
      </c>
      <c r="B44" s="62"/>
      <c r="C44" s="62"/>
      <c r="D44" s="62"/>
      <c r="E44" s="62"/>
      <c r="F44" s="62"/>
    </row>
    <row r="45" spans="1:6" ht="15" x14ac:dyDescent="0.25">
      <c r="A45" s="61" t="s">
        <v>545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546</v>
      </c>
      <c r="B47" s="47"/>
      <c r="C47" s="47"/>
      <c r="D47" s="47"/>
      <c r="E47" s="47"/>
      <c r="F47" s="47"/>
    </row>
    <row r="48" spans="1:6" ht="15" x14ac:dyDescent="0.25">
      <c r="A48" s="61" t="s">
        <v>544</v>
      </c>
      <c r="B48" s="127"/>
      <c r="C48" s="127"/>
      <c r="D48" s="127"/>
      <c r="E48" s="127"/>
      <c r="F48" s="127"/>
    </row>
    <row r="49" spans="1:6" ht="15" x14ac:dyDescent="0.25">
      <c r="A49" s="61" t="s">
        <v>545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547</v>
      </c>
      <c r="B51" s="47"/>
      <c r="C51" s="47"/>
      <c r="D51" s="47"/>
      <c r="E51" s="47"/>
      <c r="F51" s="47"/>
    </row>
    <row r="52" spans="1:6" ht="15" x14ac:dyDescent="0.25">
      <c r="A52" s="61" t="s">
        <v>544</v>
      </c>
      <c r="B52" s="62"/>
      <c r="C52" s="62"/>
      <c r="D52" s="62"/>
      <c r="E52" s="62"/>
      <c r="F52" s="62"/>
    </row>
    <row r="53" spans="1:6" ht="15" x14ac:dyDescent="0.25">
      <c r="A53" s="61" t="s">
        <v>545</v>
      </c>
      <c r="B53" s="62"/>
      <c r="C53" s="62"/>
      <c r="D53" s="62"/>
      <c r="E53" s="62"/>
      <c r="F53" s="62"/>
    </row>
    <row r="54" spans="1:6" ht="15" x14ac:dyDescent="0.25">
      <c r="A54" s="61" t="s">
        <v>548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549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544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545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550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551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552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553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554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555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topLeftCell="A7" zoomScale="94" zoomScaleNormal="94" workbookViewId="0">
      <selection activeCell="G10" sqref="G1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25" t="s">
        <v>124</v>
      </c>
      <c r="B1" s="226"/>
      <c r="C1" s="226"/>
      <c r="D1" s="226"/>
      <c r="E1" s="226"/>
      <c r="F1" s="226"/>
      <c r="G1" s="226"/>
      <c r="H1" s="227"/>
    </row>
    <row r="2" spans="1:8" x14ac:dyDescent="0.25">
      <c r="A2" s="114" t="str">
        <f>'Formato 1'!A2</f>
        <v>MUNICIPIO DE OCAMPO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125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31 de Diciembre de 2023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134</v>
      </c>
      <c r="B8" s="4">
        <f t="shared" ref="B8:H8" si="0">B9+B13</f>
        <v>5300000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5300000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135</v>
      </c>
      <c r="B9" s="49">
        <f t="shared" ref="B9:H9" si="1">SUM(B10:B12)</f>
        <v>5300000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5300000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136</v>
      </c>
      <c r="B10" s="110">
        <v>5300000</v>
      </c>
      <c r="C10" s="49">
        <v>0</v>
      </c>
      <c r="D10" s="110">
        <v>0</v>
      </c>
      <c r="E10" s="110">
        <v>0</v>
      </c>
      <c r="F10" s="110">
        <v>5300000</v>
      </c>
      <c r="G10" s="110">
        <v>0</v>
      </c>
      <c r="H10" s="110">
        <v>0</v>
      </c>
    </row>
    <row r="11" spans="1:8" x14ac:dyDescent="0.25">
      <c r="A11" s="109" t="s">
        <v>137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138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139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140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141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142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143</v>
      </c>
      <c r="B18" s="214">
        <v>22890003.539999999</v>
      </c>
      <c r="C18" s="112"/>
      <c r="D18" s="112"/>
      <c r="E18" s="112"/>
      <c r="F18" s="215">
        <v>19170169.27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144</v>
      </c>
      <c r="B20" s="4">
        <f t="shared" ref="B20:H20" si="3">B8+B18</f>
        <v>28190003.539999999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24470169.27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150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151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152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153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228" t="s">
        <v>154</v>
      </c>
      <c r="B33" s="228"/>
      <c r="C33" s="228"/>
      <c r="D33" s="228"/>
      <c r="E33" s="228"/>
      <c r="F33" s="228"/>
      <c r="G33" s="228"/>
      <c r="H33" s="228"/>
    </row>
    <row r="34" spans="1:8" ht="14.45" customHeight="1" x14ac:dyDescent="0.25">
      <c r="A34" s="228"/>
      <c r="B34" s="228"/>
      <c r="C34" s="228"/>
      <c r="D34" s="228"/>
      <c r="E34" s="228"/>
      <c r="F34" s="228"/>
      <c r="G34" s="228"/>
      <c r="H34" s="228"/>
    </row>
    <row r="35" spans="1:8" ht="14.45" customHeight="1" x14ac:dyDescent="0.25">
      <c r="A35" s="228"/>
      <c r="B35" s="228"/>
      <c r="C35" s="228"/>
      <c r="D35" s="228"/>
      <c r="E35" s="228"/>
      <c r="F35" s="228"/>
      <c r="G35" s="228"/>
      <c r="H35" s="228"/>
    </row>
    <row r="36" spans="1:8" ht="14.45" customHeight="1" x14ac:dyDescent="0.25">
      <c r="A36" s="228"/>
      <c r="B36" s="228"/>
      <c r="C36" s="228"/>
      <c r="D36" s="228"/>
      <c r="E36" s="228"/>
      <c r="F36" s="228"/>
      <c r="G36" s="228"/>
      <c r="H36" s="228"/>
    </row>
    <row r="37" spans="1:8" ht="14.45" customHeight="1" x14ac:dyDescent="0.25">
      <c r="A37" s="228"/>
      <c r="B37" s="228"/>
      <c r="C37" s="228"/>
      <c r="D37" s="228"/>
      <c r="E37" s="228"/>
      <c r="F37" s="228"/>
      <c r="G37" s="228"/>
      <c r="H37" s="228"/>
    </row>
    <row r="38" spans="1:8" x14ac:dyDescent="0.25">
      <c r="A38" s="63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162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163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164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153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9 B41:F44 B19:H31 C18:E18 G18:H18 B11:H17 C10:E10 G10:H1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66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29" t="s">
        <v>165</v>
      </c>
      <c r="B1" s="230"/>
      <c r="C1" s="230"/>
      <c r="D1" s="230"/>
      <c r="E1" s="230"/>
      <c r="F1" s="230"/>
      <c r="G1" s="230"/>
      <c r="H1" s="230"/>
      <c r="I1" s="230"/>
      <c r="J1" s="230"/>
      <c r="K1" s="231"/>
    </row>
    <row r="2" spans="1:11" x14ac:dyDescent="0.25">
      <c r="A2" s="114" t="str">
        <f>'Formato 1'!A2</f>
        <v>MUNICIPIO DE OCAMPO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166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598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178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179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180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181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182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153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183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184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185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186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187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188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7" zoomScale="67" zoomScaleNormal="67" workbookViewId="0">
      <selection activeCell="H44" sqref="H4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29" t="s">
        <v>189</v>
      </c>
      <c r="B1" s="230"/>
      <c r="C1" s="230"/>
      <c r="D1" s="231"/>
    </row>
    <row r="2" spans="1:4" x14ac:dyDescent="0.25">
      <c r="A2" s="114" t="str">
        <f>'Formato 1'!A2</f>
        <v>MUNICIPIO DE OCAMPO</v>
      </c>
      <c r="B2" s="115"/>
      <c r="C2" s="115"/>
      <c r="D2" s="116"/>
    </row>
    <row r="3" spans="1:4" x14ac:dyDescent="0.25">
      <c r="A3" s="117" t="s">
        <v>190</v>
      </c>
      <c r="B3" s="118"/>
      <c r="C3" s="118"/>
      <c r="D3" s="119"/>
    </row>
    <row r="4" spans="1:4" x14ac:dyDescent="0.25">
      <c r="A4" s="117" t="str">
        <f>'Formato 3'!A4</f>
        <v>Del 1 de Enero al 31 de Diciembre de 2023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5">
        <f>SUM(B9:B11)</f>
        <v>145558510.79000002</v>
      </c>
      <c r="C8" s="15">
        <f>SUM(C9:C11)</f>
        <v>233387143.62</v>
      </c>
      <c r="D8" s="15">
        <f>SUM(D9:D11)</f>
        <v>233387143.62</v>
      </c>
    </row>
    <row r="9" spans="1:4" x14ac:dyDescent="0.25">
      <c r="A9" s="60" t="s">
        <v>195</v>
      </c>
      <c r="B9" s="219">
        <v>100034299.79000001</v>
      </c>
      <c r="C9" s="219">
        <v>149222126.24000001</v>
      </c>
      <c r="D9" s="221">
        <v>149222126.24000001</v>
      </c>
    </row>
    <row r="10" spans="1:4" x14ac:dyDescent="0.25">
      <c r="A10" s="60" t="s">
        <v>196</v>
      </c>
      <c r="B10" s="219">
        <v>45524211</v>
      </c>
      <c r="C10" s="219">
        <v>78865017.379999995</v>
      </c>
      <c r="D10" s="221">
        <v>78865017.379999995</v>
      </c>
    </row>
    <row r="11" spans="1:4" x14ac:dyDescent="0.25">
      <c r="A11" s="60" t="s">
        <v>197</v>
      </c>
      <c r="B11" s="218">
        <v>0</v>
      </c>
      <c r="C11" s="218">
        <v>5300000</v>
      </c>
      <c r="D11" s="220">
        <v>5300000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198</v>
      </c>
      <c r="B13" s="15">
        <f>B14+B15</f>
        <v>145558510.79000002</v>
      </c>
      <c r="C13" s="15">
        <f>C14+C15</f>
        <v>205198559.60999998</v>
      </c>
      <c r="D13" s="15">
        <f>D14+D15</f>
        <v>202895525.91</v>
      </c>
    </row>
    <row r="14" spans="1:4" x14ac:dyDescent="0.25">
      <c r="A14" s="60" t="s">
        <v>199</v>
      </c>
      <c r="B14" s="222">
        <v>100034299.79000001</v>
      </c>
      <c r="C14" s="222">
        <v>140138420.78999999</v>
      </c>
      <c r="D14" s="222">
        <v>139191055.72</v>
      </c>
    </row>
    <row r="15" spans="1:4" x14ac:dyDescent="0.25">
      <c r="A15" s="60" t="s">
        <v>200</v>
      </c>
      <c r="B15" s="222">
        <v>45524211</v>
      </c>
      <c r="C15" s="222">
        <v>65060138.82</v>
      </c>
      <c r="D15" s="222">
        <v>63704470.189999998</v>
      </c>
    </row>
    <row r="16" spans="1:4" x14ac:dyDescent="0.25">
      <c r="A16" s="48"/>
      <c r="B16" s="94"/>
      <c r="C16" s="94"/>
      <c r="D16" s="94"/>
    </row>
    <row r="17" spans="1:4" x14ac:dyDescent="0.25">
      <c r="A17" s="3" t="s">
        <v>201</v>
      </c>
      <c r="B17" s="16">
        <v>0</v>
      </c>
      <c r="C17" s="15">
        <f>C18+C19</f>
        <v>8551168.9000000004</v>
      </c>
      <c r="D17" s="15">
        <f>D18+D19</f>
        <v>8353890.9299999997</v>
      </c>
    </row>
    <row r="18" spans="1:4" x14ac:dyDescent="0.25">
      <c r="A18" s="60" t="s">
        <v>202</v>
      </c>
      <c r="B18" s="17">
        <v>0</v>
      </c>
      <c r="C18" s="223">
        <v>16265497.800000001</v>
      </c>
      <c r="D18" s="223">
        <v>16068219.83</v>
      </c>
    </row>
    <row r="19" spans="1:4" x14ac:dyDescent="0.25">
      <c r="A19" s="60" t="s">
        <v>203</v>
      </c>
      <c r="B19" s="17">
        <v>0</v>
      </c>
      <c r="C19" s="223">
        <v>-7714328.9000000004</v>
      </c>
      <c r="D19" s="223">
        <v>-7714328.9000000004</v>
      </c>
    </row>
    <row r="20" spans="1:4" x14ac:dyDescent="0.25">
      <c r="A20" s="48"/>
      <c r="B20" s="94"/>
      <c r="C20" s="94"/>
      <c r="D20" s="94"/>
    </row>
    <row r="21" spans="1:4" x14ac:dyDescent="0.25">
      <c r="A21" s="3" t="s">
        <v>204</v>
      </c>
      <c r="B21" s="15">
        <f>B8-B13+B17</f>
        <v>0</v>
      </c>
      <c r="C21" s="15">
        <f>C8-C13+C17</f>
        <v>36739752.910000019</v>
      </c>
      <c r="D21" s="15">
        <f>D8-D13+D17</f>
        <v>38845508.640000008</v>
      </c>
    </row>
    <row r="22" spans="1:4" x14ac:dyDescent="0.25">
      <c r="A22" s="3"/>
      <c r="B22" s="94"/>
      <c r="C22" s="94"/>
      <c r="D22" s="94"/>
    </row>
    <row r="23" spans="1:4" x14ac:dyDescent="0.25">
      <c r="A23" s="3" t="s">
        <v>205</v>
      </c>
      <c r="B23" s="15">
        <f>B21-B11</f>
        <v>0</v>
      </c>
      <c r="C23" s="15">
        <f>C21-C11</f>
        <v>31439752.910000019</v>
      </c>
      <c r="D23" s="15">
        <f>D21-D11</f>
        <v>33545508.640000008</v>
      </c>
    </row>
    <row r="24" spans="1:4" x14ac:dyDescent="0.25">
      <c r="A24" s="3"/>
      <c r="B24" s="18"/>
      <c r="C24" s="18"/>
      <c r="D24" s="18"/>
    </row>
    <row r="25" spans="1:4" x14ac:dyDescent="0.25">
      <c r="A25" s="19" t="s">
        <v>206</v>
      </c>
      <c r="B25" s="15">
        <f>B23-B17</f>
        <v>0</v>
      </c>
      <c r="C25" s="15">
        <f>C23-C17</f>
        <v>22888584.01000002</v>
      </c>
      <c r="D25" s="15">
        <f>D23-D17</f>
        <v>25191617.710000008</v>
      </c>
    </row>
    <row r="26" spans="1:4" x14ac:dyDescent="0.25">
      <c r="A26" s="20"/>
      <c r="B26" s="85"/>
      <c r="C26" s="85"/>
      <c r="D26" s="85"/>
    </row>
    <row r="27" spans="1:4" x14ac:dyDescent="0.25">
      <c r="A27" s="63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60" t="s">
        <v>211</v>
      </c>
      <c r="B30" s="49">
        <v>0</v>
      </c>
      <c r="C30" s="49">
        <v>0</v>
      </c>
      <c r="D30" s="49">
        <v>0</v>
      </c>
    </row>
    <row r="31" spans="1:4" x14ac:dyDescent="0.25">
      <c r="A31" s="60" t="s">
        <v>212</v>
      </c>
      <c r="B31" s="49">
        <v>0</v>
      </c>
      <c r="C31" s="49">
        <v>0</v>
      </c>
      <c r="D31" s="49">
        <v>0</v>
      </c>
    </row>
    <row r="32" spans="1:4" x14ac:dyDescent="0.25">
      <c r="A32" s="47"/>
      <c r="B32" s="51"/>
      <c r="C32" s="51"/>
      <c r="D32" s="51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22888584.01000002</v>
      </c>
      <c r="D33" s="4">
        <f>D25+D29</f>
        <v>25191617.710000008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5300000</v>
      </c>
      <c r="D37" s="4">
        <f>D38+D39</f>
        <v>5300000</v>
      </c>
    </row>
    <row r="38" spans="1:4" x14ac:dyDescent="0.25">
      <c r="A38" s="60" t="s">
        <v>216</v>
      </c>
      <c r="B38" s="49">
        <v>0</v>
      </c>
      <c r="C38" s="224">
        <v>5300000</v>
      </c>
      <c r="D38" s="224">
        <v>5300000</v>
      </c>
    </row>
    <row r="39" spans="1:4" x14ac:dyDescent="0.25">
      <c r="A39" s="60" t="s">
        <v>217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219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220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221</v>
      </c>
      <c r="B44" s="4">
        <f>B37-B40</f>
        <v>0</v>
      </c>
      <c r="C44" s="4">
        <f>C37-C40</f>
        <v>5300000</v>
      </c>
      <c r="D44" s="4">
        <f>D37-D40</f>
        <v>5300000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8" t="s">
        <v>222</v>
      </c>
      <c r="B48" s="99">
        <f>B9</f>
        <v>100034299.79000001</v>
      </c>
      <c r="C48" s="99">
        <f>C9</f>
        <v>149222126.24000001</v>
      </c>
      <c r="D48" s="99">
        <f>D9</f>
        <v>149222126.24000001</v>
      </c>
    </row>
    <row r="49" spans="1:4" x14ac:dyDescent="0.25">
      <c r="A49" s="22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216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219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199</v>
      </c>
      <c r="B53" s="49">
        <f>B14</f>
        <v>100034299.79000001</v>
      </c>
      <c r="C53" s="49">
        <f>C14</f>
        <v>140138420.78999999</v>
      </c>
      <c r="D53" s="49">
        <f>D14</f>
        <v>139191055.72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202</v>
      </c>
      <c r="B55" s="23">
        <v>0</v>
      </c>
      <c r="C55" s="49">
        <f>C18</f>
        <v>16265497.800000001</v>
      </c>
      <c r="D55" s="49">
        <f>D18</f>
        <v>16068219.83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224</v>
      </c>
      <c r="B57" s="4">
        <f>B48+B49-B53+B55</f>
        <v>0</v>
      </c>
      <c r="C57" s="4">
        <f>C48+C49-C53+C55</f>
        <v>25349203.250000019</v>
      </c>
      <c r="D57" s="4">
        <f>D48+D49-D53+D55</f>
        <v>26099290.350000009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225</v>
      </c>
      <c r="B59" s="4">
        <f>B57-B49</f>
        <v>0</v>
      </c>
      <c r="C59" s="4">
        <f>C57-C49</f>
        <v>25349203.250000019</v>
      </c>
      <c r="D59" s="4">
        <f>D57-D49</f>
        <v>26099290.350000009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8" t="s">
        <v>196</v>
      </c>
      <c r="B63" s="101">
        <f>B10</f>
        <v>45524211</v>
      </c>
      <c r="C63" s="101">
        <f>C10</f>
        <v>78865017.379999995</v>
      </c>
      <c r="D63" s="101">
        <f>D10</f>
        <v>78865017.379999995</v>
      </c>
    </row>
    <row r="64" spans="1:4" ht="30" x14ac:dyDescent="0.25">
      <c r="A64" s="22" t="s">
        <v>226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217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220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227</v>
      </c>
      <c r="B68" s="97">
        <f>B15</f>
        <v>45524211</v>
      </c>
      <c r="C68" s="97">
        <f>C15</f>
        <v>65060138.82</v>
      </c>
      <c r="D68" s="97">
        <f>D15</f>
        <v>63704470.189999998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203</v>
      </c>
      <c r="B70" s="17">
        <v>0</v>
      </c>
      <c r="C70" s="97">
        <f>C19</f>
        <v>-7714328.9000000004</v>
      </c>
      <c r="D70" s="97">
        <f>D19</f>
        <v>-7714328.9000000004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228</v>
      </c>
      <c r="B72" s="15">
        <f>B63+B64-B68+B70</f>
        <v>0</v>
      </c>
      <c r="C72" s="15">
        <f>C63+C64-C68+C70</f>
        <v>6090549.6599999946</v>
      </c>
      <c r="D72" s="15">
        <f>D63+D64-D68+D70</f>
        <v>7446218.2899999972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229</v>
      </c>
      <c r="B74" s="15">
        <f>B72-B64</f>
        <v>0</v>
      </c>
      <c r="C74" s="15">
        <f>C72-C64</f>
        <v>6090549.6599999946</v>
      </c>
      <c r="D74" s="15">
        <f>D72-D64</f>
        <v>7446218.2899999972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D8 B29:D33 B37:D37 B48:D59 B63:D74 B12:D13 B16:D17 B20:D25 B18:B19 B39:D44 B3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76"/>
  <sheetViews>
    <sheetView showGridLines="0" topLeftCell="A61" zoomScale="76" zoomScaleNormal="76" workbookViewId="0">
      <selection activeCell="A82" sqref="A8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6.85546875" customWidth="1"/>
  </cols>
  <sheetData>
    <row r="1" spans="1:7" ht="40.9" customHeight="1" x14ac:dyDescent="0.25">
      <c r="A1" s="229" t="s">
        <v>230</v>
      </c>
      <c r="B1" s="230"/>
      <c r="C1" s="230"/>
      <c r="D1" s="230"/>
      <c r="E1" s="230"/>
      <c r="F1" s="230"/>
      <c r="G1" s="231"/>
    </row>
    <row r="2" spans="1:7" x14ac:dyDescent="0.25">
      <c r="A2" s="114" t="str">
        <f>'Formato 1'!A2</f>
        <v>MUNICIPIO DE OCAMPO</v>
      </c>
      <c r="B2" s="115"/>
      <c r="C2" s="115"/>
      <c r="D2" s="115"/>
      <c r="E2" s="115"/>
      <c r="F2" s="115"/>
      <c r="G2" s="116"/>
    </row>
    <row r="3" spans="1:7" x14ac:dyDescent="0.25">
      <c r="A3" s="117" t="s">
        <v>231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31 de Diciembre de 2023</v>
      </c>
      <c r="B4" s="118"/>
      <c r="C4" s="118"/>
      <c r="D4" s="118"/>
      <c r="E4" s="118"/>
      <c r="F4" s="118"/>
      <c r="G4" s="119"/>
    </row>
    <row r="5" spans="1:7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232" t="s">
        <v>232</v>
      </c>
      <c r="B6" s="234" t="s">
        <v>233</v>
      </c>
      <c r="C6" s="234"/>
      <c r="D6" s="234"/>
      <c r="E6" s="234"/>
      <c r="F6" s="234"/>
      <c r="G6" s="234" t="s">
        <v>234</v>
      </c>
    </row>
    <row r="7" spans="1:7" ht="30" x14ac:dyDescent="0.25">
      <c r="A7" s="233"/>
      <c r="B7" s="26" t="s">
        <v>235</v>
      </c>
      <c r="C7" s="7" t="s">
        <v>236</v>
      </c>
      <c r="D7" s="26" t="s">
        <v>237</v>
      </c>
      <c r="E7" s="26" t="s">
        <v>192</v>
      </c>
      <c r="F7" s="26" t="s">
        <v>238</v>
      </c>
      <c r="G7" s="234"/>
    </row>
    <row r="8" spans="1:7" x14ac:dyDescent="0.25">
      <c r="A8" s="27" t="s">
        <v>239</v>
      </c>
      <c r="B8" s="94"/>
      <c r="C8" s="94"/>
      <c r="D8" s="94"/>
      <c r="E8" s="94"/>
      <c r="F8" s="94"/>
      <c r="G8" s="94"/>
    </row>
    <row r="9" spans="1:7" x14ac:dyDescent="0.25">
      <c r="A9" s="60" t="s">
        <v>240</v>
      </c>
      <c r="B9" s="175">
        <v>7977203.7199999997</v>
      </c>
      <c r="C9" s="175">
        <v>474109.4</v>
      </c>
      <c r="D9" s="145">
        <f>B9+C9</f>
        <v>8451313.1199999992</v>
      </c>
      <c r="E9" s="175">
        <v>8295558.0300000003</v>
      </c>
      <c r="F9" s="175">
        <v>8295558.0300000003</v>
      </c>
      <c r="G9" s="49">
        <f>F9-B9</f>
        <v>318354.31000000052</v>
      </c>
    </row>
    <row r="10" spans="1:7" x14ac:dyDescent="0.25">
      <c r="A10" s="60" t="s">
        <v>241</v>
      </c>
      <c r="B10" s="175">
        <v>0</v>
      </c>
      <c r="C10" s="175">
        <v>0</v>
      </c>
      <c r="D10" s="145">
        <f t="shared" ref="D10:D15" si="0">B10+C10</f>
        <v>0</v>
      </c>
      <c r="E10" s="175">
        <v>0</v>
      </c>
      <c r="F10" s="175">
        <v>0</v>
      </c>
      <c r="G10" s="49">
        <f>F10-B10</f>
        <v>0</v>
      </c>
    </row>
    <row r="11" spans="1:7" x14ac:dyDescent="0.25">
      <c r="A11" s="60" t="s">
        <v>242</v>
      </c>
      <c r="B11" s="175">
        <v>0</v>
      </c>
      <c r="C11" s="175">
        <v>0</v>
      </c>
      <c r="D11" s="145">
        <f t="shared" si="0"/>
        <v>0</v>
      </c>
      <c r="E11" s="175">
        <v>0</v>
      </c>
      <c r="F11" s="175">
        <v>0</v>
      </c>
      <c r="G11" s="49">
        <f t="shared" ref="G11:G15" si="1">F11-B11</f>
        <v>0</v>
      </c>
    </row>
    <row r="12" spans="1:7" x14ac:dyDescent="0.25">
      <c r="A12" s="60" t="s">
        <v>243</v>
      </c>
      <c r="B12" s="175">
        <v>18900174.850000001</v>
      </c>
      <c r="C12" s="175">
        <v>868974.62</v>
      </c>
      <c r="D12" s="145">
        <f t="shared" si="0"/>
        <v>19769149.470000003</v>
      </c>
      <c r="E12" s="175">
        <v>21638688.449999999</v>
      </c>
      <c r="F12" s="175">
        <v>21638688.449999999</v>
      </c>
      <c r="G12" s="49">
        <f t="shared" si="1"/>
        <v>2738513.5999999978</v>
      </c>
    </row>
    <row r="13" spans="1:7" x14ac:dyDescent="0.25">
      <c r="A13" s="60" t="s">
        <v>244</v>
      </c>
      <c r="B13" s="175">
        <v>87904</v>
      </c>
      <c r="C13" s="175">
        <v>84500</v>
      </c>
      <c r="D13" s="145">
        <f t="shared" si="0"/>
        <v>172404</v>
      </c>
      <c r="E13" s="175">
        <v>189647.71</v>
      </c>
      <c r="F13" s="175">
        <v>189647.71</v>
      </c>
      <c r="G13" s="49">
        <f t="shared" si="1"/>
        <v>101743.70999999999</v>
      </c>
    </row>
    <row r="14" spans="1:7" x14ac:dyDescent="0.25">
      <c r="A14" s="60" t="s">
        <v>245</v>
      </c>
      <c r="B14" s="175">
        <v>304166.65000000002</v>
      </c>
      <c r="C14" s="175">
        <v>418358.7</v>
      </c>
      <c r="D14" s="145">
        <f t="shared" si="0"/>
        <v>722525.35000000009</v>
      </c>
      <c r="E14" s="175">
        <v>1076709.55</v>
      </c>
      <c r="F14" s="175">
        <v>1076709.55</v>
      </c>
      <c r="G14" s="49">
        <f t="shared" si="1"/>
        <v>772542.9</v>
      </c>
    </row>
    <row r="15" spans="1:7" x14ac:dyDescent="0.25">
      <c r="A15" s="60" t="s">
        <v>246</v>
      </c>
      <c r="B15" s="175">
        <v>0</v>
      </c>
      <c r="C15" s="175">
        <v>0</v>
      </c>
      <c r="D15" s="145">
        <f t="shared" si="0"/>
        <v>0</v>
      </c>
      <c r="E15" s="175">
        <v>0</v>
      </c>
      <c r="F15" s="175">
        <v>0</v>
      </c>
      <c r="G15" s="49">
        <f t="shared" si="1"/>
        <v>0</v>
      </c>
    </row>
    <row r="16" spans="1:7" x14ac:dyDescent="0.25">
      <c r="A16" s="95" t="s">
        <v>247</v>
      </c>
      <c r="B16" s="49">
        <f t="shared" ref="B16:G16" si="2">SUM(B17:B27)</f>
        <v>71871422</v>
      </c>
      <c r="C16" s="49">
        <f t="shared" si="2"/>
        <v>16366963.5</v>
      </c>
      <c r="D16" s="217">
        <f t="shared" si="2"/>
        <v>88238385.5</v>
      </c>
      <c r="E16" s="49">
        <f t="shared" si="2"/>
        <v>85359915.540000007</v>
      </c>
      <c r="F16" s="49">
        <f t="shared" si="2"/>
        <v>85359915.540000007</v>
      </c>
      <c r="G16" s="49">
        <f t="shared" si="2"/>
        <v>13488493.540000003</v>
      </c>
    </row>
    <row r="17" spans="1:8" x14ac:dyDescent="0.25">
      <c r="A17" s="80" t="s">
        <v>248</v>
      </c>
      <c r="B17" s="175">
        <v>36305155</v>
      </c>
      <c r="C17" s="175">
        <v>7086307.5</v>
      </c>
      <c r="D17" s="145">
        <f t="shared" ref="D17:D27" si="3">B17+C17</f>
        <v>43391462.5</v>
      </c>
      <c r="E17" s="175">
        <v>43112734.82</v>
      </c>
      <c r="F17" s="175">
        <v>43112734.82</v>
      </c>
      <c r="G17" s="49">
        <f>F17-B17</f>
        <v>6807579.8200000003</v>
      </c>
    </row>
    <row r="18" spans="1:8" x14ac:dyDescent="0.25">
      <c r="A18" s="80" t="s">
        <v>249</v>
      </c>
      <c r="B18" s="175">
        <v>29962176</v>
      </c>
      <c r="C18" s="175">
        <v>6269723</v>
      </c>
      <c r="D18" s="145">
        <f t="shared" si="3"/>
        <v>36231899</v>
      </c>
      <c r="E18" s="175">
        <v>35307420.780000001</v>
      </c>
      <c r="F18" s="175">
        <v>35307420.780000001</v>
      </c>
      <c r="G18" s="49">
        <f t="shared" ref="G18:G27" si="4">F18-B18</f>
        <v>5345244.7800000012</v>
      </c>
    </row>
    <row r="19" spans="1:8" x14ac:dyDescent="0.25">
      <c r="A19" s="80" t="s">
        <v>250</v>
      </c>
      <c r="B19" s="175">
        <v>2200000</v>
      </c>
      <c r="C19" s="175">
        <v>2089920</v>
      </c>
      <c r="D19" s="145">
        <f t="shared" si="3"/>
        <v>4289920</v>
      </c>
      <c r="E19" s="175">
        <v>2537950.59</v>
      </c>
      <c r="F19" s="175">
        <v>2537950.59</v>
      </c>
      <c r="G19" s="49">
        <f t="shared" si="4"/>
        <v>337950.58999999985</v>
      </c>
    </row>
    <row r="20" spans="1:8" x14ac:dyDescent="0.25">
      <c r="A20" s="80" t="s">
        <v>251</v>
      </c>
      <c r="B20" s="145">
        <v>0</v>
      </c>
      <c r="C20" s="145">
        <v>0</v>
      </c>
      <c r="D20" s="145">
        <f t="shared" si="3"/>
        <v>0</v>
      </c>
      <c r="E20" s="145">
        <v>0</v>
      </c>
      <c r="F20" s="145">
        <v>0</v>
      </c>
      <c r="G20" s="49">
        <f t="shared" si="4"/>
        <v>0</v>
      </c>
    </row>
    <row r="21" spans="1:8" x14ac:dyDescent="0.25">
      <c r="A21" s="80" t="s">
        <v>252</v>
      </c>
      <c r="B21" s="145">
        <v>0</v>
      </c>
      <c r="C21" s="145">
        <v>0</v>
      </c>
      <c r="D21" s="145">
        <f t="shared" si="3"/>
        <v>0</v>
      </c>
      <c r="E21" s="145">
        <v>0</v>
      </c>
      <c r="F21" s="145">
        <v>0</v>
      </c>
      <c r="G21" s="49">
        <f t="shared" si="4"/>
        <v>0</v>
      </c>
    </row>
    <row r="22" spans="1:8" x14ac:dyDescent="0.25">
      <c r="A22" s="80" t="s">
        <v>253</v>
      </c>
      <c r="B22" s="175">
        <v>1854091</v>
      </c>
      <c r="C22" s="175">
        <v>334914</v>
      </c>
      <c r="D22" s="145">
        <f t="shared" si="3"/>
        <v>2189005</v>
      </c>
      <c r="E22" s="175">
        <v>2318182.81</v>
      </c>
      <c r="F22" s="175">
        <v>2318182.81</v>
      </c>
      <c r="G22" s="49">
        <f t="shared" si="4"/>
        <v>464091.81000000006</v>
      </c>
    </row>
    <row r="23" spans="1:8" x14ac:dyDescent="0.25">
      <c r="A23" s="80" t="s">
        <v>254</v>
      </c>
      <c r="B23" s="145">
        <v>0</v>
      </c>
      <c r="C23" s="145">
        <v>0</v>
      </c>
      <c r="D23" s="145">
        <f t="shared" si="3"/>
        <v>0</v>
      </c>
      <c r="E23" s="145">
        <v>0</v>
      </c>
      <c r="F23" s="145">
        <v>0</v>
      </c>
      <c r="G23" s="49">
        <f t="shared" si="4"/>
        <v>0</v>
      </c>
    </row>
    <row r="24" spans="1:8" x14ac:dyDescent="0.25">
      <c r="A24" s="80" t="s">
        <v>255</v>
      </c>
      <c r="B24" s="145">
        <v>0</v>
      </c>
      <c r="C24" s="145">
        <v>0</v>
      </c>
      <c r="D24" s="145">
        <f t="shared" si="3"/>
        <v>0</v>
      </c>
      <c r="E24" s="145">
        <v>0</v>
      </c>
      <c r="F24" s="145">
        <v>0</v>
      </c>
      <c r="G24" s="49">
        <f t="shared" si="4"/>
        <v>0</v>
      </c>
    </row>
    <row r="25" spans="1:8" x14ac:dyDescent="0.25">
      <c r="A25" s="80" t="s">
        <v>256</v>
      </c>
      <c r="B25" s="175">
        <v>150000</v>
      </c>
      <c r="C25" s="175">
        <v>715330</v>
      </c>
      <c r="D25" s="145">
        <f t="shared" si="3"/>
        <v>865330</v>
      </c>
      <c r="E25" s="175">
        <v>702933.54</v>
      </c>
      <c r="F25" s="175">
        <v>702933.54</v>
      </c>
      <c r="G25" s="49">
        <f t="shared" si="4"/>
        <v>552933.54</v>
      </c>
    </row>
    <row r="26" spans="1:8" x14ac:dyDescent="0.25">
      <c r="A26" s="80" t="s">
        <v>257</v>
      </c>
      <c r="B26" s="175">
        <v>1400000</v>
      </c>
      <c r="C26" s="175">
        <v>-129231</v>
      </c>
      <c r="D26" s="145">
        <f t="shared" si="3"/>
        <v>1270769</v>
      </c>
      <c r="E26" s="175">
        <v>1380693</v>
      </c>
      <c r="F26" s="175">
        <v>1380693</v>
      </c>
      <c r="G26" s="49">
        <f t="shared" si="4"/>
        <v>-19307</v>
      </c>
    </row>
    <row r="27" spans="1:8" x14ac:dyDescent="0.25">
      <c r="A27" s="80" t="s">
        <v>258</v>
      </c>
      <c r="B27" s="175">
        <v>0</v>
      </c>
      <c r="C27" s="175">
        <v>0</v>
      </c>
      <c r="D27" s="145">
        <f t="shared" si="3"/>
        <v>0</v>
      </c>
      <c r="E27" s="175">
        <v>0</v>
      </c>
      <c r="F27" s="175">
        <v>0</v>
      </c>
      <c r="G27" s="49">
        <f t="shared" si="4"/>
        <v>0</v>
      </c>
    </row>
    <row r="28" spans="1:8" x14ac:dyDescent="0.25">
      <c r="A28" s="60" t="s">
        <v>259</v>
      </c>
      <c r="B28" s="49">
        <f t="shared" ref="B28:G28" si="5">SUM(B29:B33)</f>
        <v>693888.57000000007</v>
      </c>
      <c r="C28" s="49">
        <f t="shared" si="5"/>
        <v>495616.76999999996</v>
      </c>
      <c r="D28" s="217">
        <f t="shared" si="5"/>
        <v>1189505.3399999999</v>
      </c>
      <c r="E28" s="49">
        <f t="shared" si="5"/>
        <v>1320144.81</v>
      </c>
      <c r="F28" s="49">
        <f t="shared" si="5"/>
        <v>1320144.81</v>
      </c>
      <c r="G28" s="49">
        <f t="shared" si="5"/>
        <v>626256.24</v>
      </c>
    </row>
    <row r="29" spans="1:8" x14ac:dyDescent="0.25">
      <c r="A29" s="80" t="s">
        <v>260</v>
      </c>
      <c r="B29" s="175">
        <v>7146.38</v>
      </c>
      <c r="C29" s="175">
        <v>0</v>
      </c>
      <c r="D29" s="145">
        <f t="shared" ref="D29:D33" si="6">B29+C29</f>
        <v>7146.38</v>
      </c>
      <c r="E29" s="175">
        <v>6187.2</v>
      </c>
      <c r="F29" s="175">
        <v>6187.2</v>
      </c>
      <c r="G29" s="49">
        <f>F29-B29</f>
        <v>-959.18000000000029</v>
      </c>
    </row>
    <row r="30" spans="1:8" x14ac:dyDescent="0.25">
      <c r="A30" s="80" t="s">
        <v>261</v>
      </c>
      <c r="B30" s="175">
        <v>600000</v>
      </c>
      <c r="C30" s="175">
        <v>-489240</v>
      </c>
      <c r="D30" s="145">
        <f t="shared" si="6"/>
        <v>110760</v>
      </c>
      <c r="E30" s="175">
        <v>66470.5</v>
      </c>
      <c r="F30" s="175">
        <v>66470.5</v>
      </c>
      <c r="G30" s="49">
        <f t="shared" ref="G30:G34" si="7">F30-B30</f>
        <v>-533529.5</v>
      </c>
    </row>
    <row r="31" spans="1:8" x14ac:dyDescent="0.25">
      <c r="A31" s="80" t="s">
        <v>262</v>
      </c>
      <c r="B31" s="175">
        <v>0</v>
      </c>
      <c r="C31" s="175">
        <v>641729.96</v>
      </c>
      <c r="D31" s="145">
        <f t="shared" si="6"/>
        <v>641729.96</v>
      </c>
      <c r="E31" s="175">
        <v>756386.25</v>
      </c>
      <c r="F31" s="175">
        <v>756386.25</v>
      </c>
      <c r="G31" s="49">
        <f t="shared" si="7"/>
        <v>756386.25</v>
      </c>
      <c r="H31" s="216"/>
    </row>
    <row r="32" spans="1:8" x14ac:dyDescent="0.25">
      <c r="A32" s="80" t="s">
        <v>263</v>
      </c>
      <c r="B32" s="145">
        <v>0</v>
      </c>
      <c r="C32" s="145">
        <v>0</v>
      </c>
      <c r="D32" s="145">
        <f t="shared" si="6"/>
        <v>0</v>
      </c>
      <c r="E32" s="145">
        <v>0</v>
      </c>
      <c r="F32" s="145">
        <v>0</v>
      </c>
      <c r="G32" s="49">
        <f t="shared" si="7"/>
        <v>0</v>
      </c>
      <c r="H32" s="216"/>
    </row>
    <row r="33" spans="1:8" ht="14.45" customHeight="1" x14ac:dyDescent="0.25">
      <c r="A33" s="80" t="s">
        <v>264</v>
      </c>
      <c r="B33" s="175">
        <v>86742.19</v>
      </c>
      <c r="C33" s="175">
        <v>343126.81</v>
      </c>
      <c r="D33" s="145">
        <f t="shared" si="6"/>
        <v>429869</v>
      </c>
      <c r="E33" s="175">
        <v>491100.86</v>
      </c>
      <c r="F33" s="175">
        <v>491100.86</v>
      </c>
      <c r="G33" s="49">
        <f t="shared" si="7"/>
        <v>404358.67</v>
      </c>
      <c r="H33" s="216"/>
    </row>
    <row r="34" spans="1:8" ht="14.45" customHeight="1" x14ac:dyDescent="0.25">
      <c r="A34" s="60" t="s">
        <v>265</v>
      </c>
      <c r="B34" s="175">
        <v>199540</v>
      </c>
      <c r="C34" s="175">
        <v>35622666.25</v>
      </c>
      <c r="D34" s="145">
        <f>B34+C34</f>
        <v>35822206.25</v>
      </c>
      <c r="E34" s="175">
        <v>31341462.149999999</v>
      </c>
      <c r="F34" s="175">
        <v>31341462.149999999</v>
      </c>
      <c r="G34" s="49">
        <f t="shared" si="7"/>
        <v>31141922.149999999</v>
      </c>
    </row>
    <row r="35" spans="1:8" ht="14.45" customHeight="1" x14ac:dyDescent="0.25">
      <c r="A35" s="60" t="s">
        <v>266</v>
      </c>
      <c r="B35" s="49">
        <f t="shared" ref="B35:G35" si="8">B36</f>
        <v>0</v>
      </c>
      <c r="C35" s="49">
        <f t="shared" si="8"/>
        <v>0</v>
      </c>
      <c r="D35" s="49">
        <f t="shared" si="8"/>
        <v>0</v>
      </c>
      <c r="E35" s="49">
        <f t="shared" si="8"/>
        <v>0</v>
      </c>
      <c r="F35" s="49">
        <f t="shared" si="8"/>
        <v>0</v>
      </c>
      <c r="G35" s="49">
        <f t="shared" si="8"/>
        <v>0</v>
      </c>
    </row>
    <row r="36" spans="1:8" ht="14.45" customHeight="1" x14ac:dyDescent="0.25">
      <c r="A36" s="80" t="s">
        <v>267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8" ht="14.45" customHeight="1" x14ac:dyDescent="0.25">
      <c r="A37" s="60" t="s">
        <v>268</v>
      </c>
      <c r="B37" s="49">
        <f t="shared" ref="B37:G37" si="9">B38+B39</f>
        <v>0</v>
      </c>
      <c r="C37" s="49">
        <f t="shared" si="9"/>
        <v>0</v>
      </c>
      <c r="D37" s="49">
        <f t="shared" si="9"/>
        <v>0</v>
      </c>
      <c r="E37" s="49">
        <f t="shared" si="9"/>
        <v>0</v>
      </c>
      <c r="F37" s="49">
        <f t="shared" si="9"/>
        <v>0</v>
      </c>
      <c r="G37" s="49">
        <f t="shared" si="9"/>
        <v>0</v>
      </c>
    </row>
    <row r="38" spans="1:8" x14ac:dyDescent="0.25">
      <c r="A38" s="80" t="s">
        <v>269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8" x14ac:dyDescent="0.25">
      <c r="A39" s="80" t="s">
        <v>270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8" x14ac:dyDescent="0.25">
      <c r="A40" s="47"/>
      <c r="B40" s="49"/>
      <c r="C40" s="49"/>
      <c r="D40" s="49"/>
      <c r="E40" s="49"/>
      <c r="F40" s="49"/>
      <c r="G40" s="49"/>
    </row>
    <row r="41" spans="1:8" x14ac:dyDescent="0.25">
      <c r="A41" s="3" t="s">
        <v>271</v>
      </c>
      <c r="B41" s="4">
        <f t="shared" ref="B41:G41" si="10">SUM(B9,B10,B11,B12,B13,B14,B15,B16,B28,B34,B35,B37)</f>
        <v>100034299.78999999</v>
      </c>
      <c r="C41" s="4">
        <f t="shared" si="10"/>
        <v>54331189.239999995</v>
      </c>
      <c r="D41" s="4">
        <f t="shared" si="10"/>
        <v>154365489.03</v>
      </c>
      <c r="E41" s="4">
        <f t="shared" si="10"/>
        <v>149222126.24000001</v>
      </c>
      <c r="F41" s="4">
        <f t="shared" si="10"/>
        <v>149222126.24000001</v>
      </c>
      <c r="G41" s="4">
        <f t="shared" si="10"/>
        <v>49187826.450000003</v>
      </c>
    </row>
    <row r="42" spans="1:8" x14ac:dyDescent="0.25">
      <c r="A42" s="3" t="s">
        <v>272</v>
      </c>
      <c r="B42" s="96"/>
      <c r="C42" s="96"/>
      <c r="D42" s="96"/>
      <c r="E42" s="96"/>
      <c r="F42" s="96"/>
      <c r="G42" s="4">
        <f>IF(G41&gt;0,G41,0)</f>
        <v>49187826.450000003</v>
      </c>
    </row>
    <row r="43" spans="1:8" x14ac:dyDescent="0.25">
      <c r="A43" s="47"/>
      <c r="B43" s="51"/>
      <c r="C43" s="51"/>
      <c r="D43" s="51"/>
      <c r="E43" s="51"/>
      <c r="F43" s="51"/>
      <c r="G43" s="51"/>
    </row>
    <row r="44" spans="1:8" x14ac:dyDescent="0.25">
      <c r="A44" s="3" t="s">
        <v>273</v>
      </c>
      <c r="B44" s="51"/>
      <c r="C44" s="51"/>
      <c r="D44" s="51"/>
      <c r="E44" s="51"/>
      <c r="F44" s="51"/>
      <c r="G44" s="51"/>
    </row>
    <row r="45" spans="1:8" x14ac:dyDescent="0.25">
      <c r="A45" s="60" t="s">
        <v>274</v>
      </c>
      <c r="B45" s="4">
        <f t="shared" ref="B45:G45" si="11">SUM(B46:B53)</f>
        <v>45524211</v>
      </c>
      <c r="C45" s="4">
        <f t="shared" si="11"/>
        <v>6461355</v>
      </c>
      <c r="D45" s="4">
        <f t="shared" si="11"/>
        <v>51985566</v>
      </c>
      <c r="E45" s="4">
        <f t="shared" si="11"/>
        <v>51986404.359999999</v>
      </c>
      <c r="F45" s="4">
        <f t="shared" si="11"/>
        <v>51986404.359999999</v>
      </c>
      <c r="G45" s="4">
        <f t="shared" si="11"/>
        <v>6462193.3599999994</v>
      </c>
    </row>
    <row r="46" spans="1:8" x14ac:dyDescent="0.25">
      <c r="A46" s="83" t="s">
        <v>275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8" x14ac:dyDescent="0.25">
      <c r="A47" s="83" t="s">
        <v>276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12">F47-B47</f>
        <v>0</v>
      </c>
    </row>
    <row r="48" spans="1:8" x14ac:dyDescent="0.25">
      <c r="A48" s="83" t="s">
        <v>277</v>
      </c>
      <c r="B48" s="49">
        <v>25835020</v>
      </c>
      <c r="C48" s="49">
        <v>2683575</v>
      </c>
      <c r="D48" s="49">
        <v>28518595</v>
      </c>
      <c r="E48" s="49">
        <v>28519354.82</v>
      </c>
      <c r="F48" s="49">
        <v>28519354.82</v>
      </c>
      <c r="G48" s="49">
        <f t="shared" si="12"/>
        <v>2684334.8200000003</v>
      </c>
    </row>
    <row r="49" spans="1:7" ht="30" x14ac:dyDescent="0.25">
      <c r="A49" s="83" t="s">
        <v>278</v>
      </c>
      <c r="B49" s="49">
        <v>19689191</v>
      </c>
      <c r="C49" s="49">
        <v>3777780</v>
      </c>
      <c r="D49" s="49">
        <v>23466971</v>
      </c>
      <c r="E49" s="49">
        <v>23467049.539999999</v>
      </c>
      <c r="F49" s="49">
        <v>23467049.539999999</v>
      </c>
      <c r="G49" s="49">
        <f t="shared" si="12"/>
        <v>3777858.5399999991</v>
      </c>
    </row>
    <row r="50" spans="1:7" x14ac:dyDescent="0.25">
      <c r="A50" s="83" t="s">
        <v>279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12"/>
        <v>0</v>
      </c>
    </row>
    <row r="51" spans="1:7" x14ac:dyDescent="0.25">
      <c r="A51" s="83" t="s">
        <v>280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12"/>
        <v>0</v>
      </c>
    </row>
    <row r="52" spans="1:7" ht="30" x14ac:dyDescent="0.25">
      <c r="A52" s="84" t="s">
        <v>281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12"/>
        <v>0</v>
      </c>
    </row>
    <row r="53" spans="1:7" x14ac:dyDescent="0.25">
      <c r="A53" s="80" t="s">
        <v>282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283</v>
      </c>
      <c r="B54" s="49">
        <f t="shared" ref="B54:G54" si="13">SUM(B55:B58)</f>
        <v>0</v>
      </c>
      <c r="C54" s="49">
        <f t="shared" si="13"/>
        <v>0</v>
      </c>
      <c r="D54" s="49">
        <f t="shared" si="13"/>
        <v>0</v>
      </c>
      <c r="E54" s="49">
        <f t="shared" si="13"/>
        <v>0</v>
      </c>
      <c r="F54" s="49">
        <f t="shared" si="13"/>
        <v>0</v>
      </c>
      <c r="G54" s="49">
        <f t="shared" si="13"/>
        <v>0</v>
      </c>
    </row>
    <row r="55" spans="1:7" x14ac:dyDescent="0.25">
      <c r="A55" s="84" t="s">
        <v>284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4">F56-B56</f>
        <v>0</v>
      </c>
    </row>
    <row r="57" spans="1:7" x14ac:dyDescent="0.25">
      <c r="A57" s="83" t="s">
        <v>286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4"/>
        <v>0</v>
      </c>
    </row>
    <row r="58" spans="1:7" x14ac:dyDescent="0.25">
      <c r="A58" s="84" t="s">
        <v>287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4"/>
        <v>0</v>
      </c>
    </row>
    <row r="59" spans="1:7" x14ac:dyDescent="0.25">
      <c r="A59" s="60" t="s">
        <v>288</v>
      </c>
      <c r="B59" s="49">
        <f t="shared" ref="B59:G59" si="15">SUM(B60:B61)</f>
        <v>0</v>
      </c>
      <c r="C59" s="49">
        <f t="shared" si="15"/>
        <v>0</v>
      </c>
      <c r="D59" s="49">
        <f t="shared" si="15"/>
        <v>0</v>
      </c>
      <c r="E59" s="49">
        <f t="shared" si="15"/>
        <v>0</v>
      </c>
      <c r="F59" s="49">
        <f t="shared" si="15"/>
        <v>0</v>
      </c>
      <c r="G59" s="49">
        <f t="shared" si="15"/>
        <v>0</v>
      </c>
    </row>
    <row r="60" spans="1:7" x14ac:dyDescent="0.25">
      <c r="A60" s="83" t="s">
        <v>289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290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6">F61-B61</f>
        <v>0</v>
      </c>
    </row>
    <row r="62" spans="1:7" x14ac:dyDescent="0.25">
      <c r="A62" s="60" t="s">
        <v>291</v>
      </c>
      <c r="B62" s="49">
        <v>0</v>
      </c>
      <c r="C62" s="49">
        <v>50431460.390000001</v>
      </c>
      <c r="D62" s="49">
        <v>50431460.390000001</v>
      </c>
      <c r="E62" s="49">
        <v>26678613.02</v>
      </c>
      <c r="F62" s="49">
        <v>26678613.02</v>
      </c>
      <c r="G62" s="49">
        <f t="shared" si="16"/>
        <v>26678613.02</v>
      </c>
    </row>
    <row r="63" spans="1:7" x14ac:dyDescent="0.25">
      <c r="A63" s="60" t="s">
        <v>292</v>
      </c>
      <c r="B63" s="49">
        <v>0</v>
      </c>
      <c r="C63" s="49">
        <v>3810095.45</v>
      </c>
      <c r="D63" s="49">
        <v>3810095.45</v>
      </c>
      <c r="E63" s="49">
        <v>200000</v>
      </c>
      <c r="F63" s="49">
        <v>200000</v>
      </c>
      <c r="G63" s="49">
        <f t="shared" si="16"/>
        <v>200000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293</v>
      </c>
      <c r="B65" s="4">
        <f t="shared" ref="B65:G65" si="17">B45+B54+B59+B62+B63</f>
        <v>45524211</v>
      </c>
      <c r="C65" s="4">
        <f t="shared" si="17"/>
        <v>60702910.840000004</v>
      </c>
      <c r="D65" s="4">
        <f t="shared" si="17"/>
        <v>106227121.84</v>
      </c>
      <c r="E65" s="4">
        <f t="shared" si="17"/>
        <v>78865017.379999995</v>
      </c>
      <c r="F65" s="4">
        <f t="shared" si="17"/>
        <v>78865017.379999995</v>
      </c>
      <c r="G65" s="4">
        <f t="shared" si="17"/>
        <v>33340806.379999999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294</v>
      </c>
      <c r="B67" s="4">
        <f t="shared" ref="B67:G67" si="18">B68</f>
        <v>0</v>
      </c>
      <c r="C67" s="4">
        <f t="shared" si="18"/>
        <v>5300000</v>
      </c>
      <c r="D67" s="4">
        <f t="shared" si="18"/>
        <v>5300000</v>
      </c>
      <c r="E67" s="4">
        <f t="shared" si="18"/>
        <v>5300000</v>
      </c>
      <c r="F67" s="4">
        <f t="shared" si="18"/>
        <v>5300000</v>
      </c>
      <c r="G67" s="4">
        <f t="shared" si="18"/>
        <v>5300000</v>
      </c>
    </row>
    <row r="68" spans="1:7" x14ac:dyDescent="0.25">
      <c r="A68" s="60" t="s">
        <v>295</v>
      </c>
      <c r="B68" s="49">
        <v>0</v>
      </c>
      <c r="C68" s="49">
        <v>5300000</v>
      </c>
      <c r="D68" s="49">
        <v>5300000</v>
      </c>
      <c r="E68" s="49">
        <v>5300000</v>
      </c>
      <c r="F68" s="49">
        <v>5300000</v>
      </c>
      <c r="G68" s="49">
        <f>F68-B68</f>
        <v>5300000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296</v>
      </c>
      <c r="B70" s="4">
        <f t="shared" ref="B70:G70" si="19">B41+B65+B67</f>
        <v>145558510.78999999</v>
      </c>
      <c r="C70" s="4">
        <f t="shared" si="19"/>
        <v>120334100.08</v>
      </c>
      <c r="D70" s="4">
        <f t="shared" si="19"/>
        <v>265892610.87</v>
      </c>
      <c r="E70" s="4">
        <f t="shared" si="19"/>
        <v>233387143.62</v>
      </c>
      <c r="F70" s="4">
        <f t="shared" si="19"/>
        <v>233387143.62</v>
      </c>
      <c r="G70" s="4">
        <f t="shared" si="19"/>
        <v>87828632.829999998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297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298</v>
      </c>
      <c r="B73" s="49">
        <v>0</v>
      </c>
      <c r="C73" s="49">
        <v>16672953.57</v>
      </c>
      <c r="D73" s="49">
        <v>16672953.57</v>
      </c>
      <c r="E73" s="49">
        <v>16265497.800000001</v>
      </c>
      <c r="F73" s="49">
        <v>16265497.800000001</v>
      </c>
      <c r="G73" s="49">
        <f>F73-B73</f>
        <v>16265497.800000001</v>
      </c>
    </row>
    <row r="74" spans="1:7" ht="30" x14ac:dyDescent="0.25">
      <c r="A74" s="69" t="s">
        <v>299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300</v>
      </c>
      <c r="B75" s="4">
        <f t="shared" ref="B75:G75" si="20">B73+B74</f>
        <v>0</v>
      </c>
      <c r="C75" s="4">
        <f t="shared" si="20"/>
        <v>16672953.57</v>
      </c>
      <c r="D75" s="4">
        <f t="shared" si="20"/>
        <v>16672953.57</v>
      </c>
      <c r="E75" s="4">
        <f t="shared" si="20"/>
        <v>16265497.800000001</v>
      </c>
      <c r="F75" s="4">
        <f t="shared" si="20"/>
        <v>16265497.800000001</v>
      </c>
      <c r="G75" s="4">
        <f t="shared" si="20"/>
        <v>16265497.800000001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6:C16 B35:F47 B60:F61 G9:G15 G60:G76 G55:G58 G38:G53 E16:F16 D9:D15 D34 B75:F75 B74 B50:F58 B64:F67 B63 B62 B69:F72 B68 B73" unlockedFormula="1"/>
    <ignoredError sqref="B28:C28 B59:F59 E28:F28" formulaRange="1" unlockedFormula="1"/>
    <ignoredError sqref="G59 G54 G16:G37 D28:D33 D17:D27 D16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9" zoomScale="85" zoomScaleNormal="85" workbookViewId="0">
      <selection activeCell="D103" sqref="D10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37" t="s">
        <v>301</v>
      </c>
      <c r="B1" s="230"/>
      <c r="C1" s="230"/>
      <c r="D1" s="230"/>
      <c r="E1" s="230"/>
      <c r="F1" s="230"/>
      <c r="G1" s="231"/>
    </row>
    <row r="2" spans="1:7" x14ac:dyDescent="0.25">
      <c r="A2" s="129" t="str">
        <f>'Formato 1'!A2</f>
        <v>MUNICIPIO DE OCAMPO</v>
      </c>
      <c r="B2" s="129"/>
      <c r="C2" s="129"/>
      <c r="D2" s="129"/>
      <c r="E2" s="129"/>
      <c r="F2" s="129"/>
      <c r="G2" s="129"/>
    </row>
    <row r="3" spans="1:7" x14ac:dyDescent="0.25">
      <c r="A3" s="130" t="s">
        <v>302</v>
      </c>
      <c r="B3" s="130"/>
      <c r="C3" s="130"/>
      <c r="D3" s="130"/>
      <c r="E3" s="130"/>
      <c r="F3" s="130"/>
      <c r="G3" s="130"/>
    </row>
    <row r="4" spans="1:7" x14ac:dyDescent="0.25">
      <c r="A4" s="130" t="s">
        <v>303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31 de Diciembre de 2023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235" t="s">
        <v>6</v>
      </c>
      <c r="B7" s="235" t="s">
        <v>304</v>
      </c>
      <c r="C7" s="235"/>
      <c r="D7" s="235"/>
      <c r="E7" s="235"/>
      <c r="F7" s="235"/>
      <c r="G7" s="236" t="s">
        <v>305</v>
      </c>
    </row>
    <row r="8" spans="1:7" ht="30" x14ac:dyDescent="0.25">
      <c r="A8" s="235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235"/>
    </row>
    <row r="9" spans="1:7" x14ac:dyDescent="0.25">
      <c r="A9" s="28" t="s">
        <v>310</v>
      </c>
      <c r="B9" s="86">
        <f t="shared" ref="B9:G9" si="0">SUM(B10,B18,B28,B38,B48,B58,B62,B71,B75)</f>
        <v>100034299.79000001</v>
      </c>
      <c r="C9" s="86">
        <f t="shared" si="0"/>
        <v>76304142.810000002</v>
      </c>
      <c r="D9" s="86">
        <f t="shared" si="0"/>
        <v>176338442.60000002</v>
      </c>
      <c r="E9" s="86">
        <f t="shared" si="0"/>
        <v>140138420.78999999</v>
      </c>
      <c r="F9" s="86">
        <f t="shared" si="0"/>
        <v>139191055.72</v>
      </c>
      <c r="G9" s="86">
        <f t="shared" si="0"/>
        <v>36200021.810000002</v>
      </c>
    </row>
    <row r="10" spans="1:7" x14ac:dyDescent="0.25">
      <c r="A10" s="87" t="s">
        <v>311</v>
      </c>
      <c r="B10" s="86">
        <f t="shared" ref="B10:G10" si="1">SUM(B11:B17)</f>
        <v>51896263.649999999</v>
      </c>
      <c r="C10" s="86">
        <f t="shared" si="1"/>
        <v>716778.03</v>
      </c>
      <c r="D10" s="86">
        <f t="shared" si="1"/>
        <v>52613041.68</v>
      </c>
      <c r="E10" s="86">
        <f t="shared" si="1"/>
        <v>51578387.549999997</v>
      </c>
      <c r="F10" s="86">
        <f t="shared" si="1"/>
        <v>51523201.709999993</v>
      </c>
      <c r="G10" s="86">
        <f t="shared" si="1"/>
        <v>1034654.129999999</v>
      </c>
    </row>
    <row r="11" spans="1:7" x14ac:dyDescent="0.25">
      <c r="A11" s="88" t="s">
        <v>312</v>
      </c>
      <c r="B11" s="144">
        <v>31851177.600000001</v>
      </c>
      <c r="C11" s="144">
        <v>-189297.5</v>
      </c>
      <c r="D11" s="143">
        <v>31661880.100000001</v>
      </c>
      <c r="E11" s="144">
        <v>31108641.390000001</v>
      </c>
      <c r="F11" s="144">
        <v>31108641.34</v>
      </c>
      <c r="G11" s="77">
        <f>D11-E11</f>
        <v>553238.71000000089</v>
      </c>
    </row>
    <row r="12" spans="1:7" x14ac:dyDescent="0.25">
      <c r="A12" s="88" t="s">
        <v>313</v>
      </c>
      <c r="B12" s="144">
        <v>3045548.96</v>
      </c>
      <c r="C12" s="144">
        <v>162307.01</v>
      </c>
      <c r="D12" s="143">
        <v>3207855.9699999997</v>
      </c>
      <c r="E12" s="144">
        <v>3194055.77</v>
      </c>
      <c r="F12" s="144">
        <v>3194055.77</v>
      </c>
      <c r="G12" s="77">
        <f t="shared" ref="G12:G17" si="2">D12-E12</f>
        <v>13800.199999999721</v>
      </c>
    </row>
    <row r="13" spans="1:7" x14ac:dyDescent="0.25">
      <c r="A13" s="88" t="s">
        <v>314</v>
      </c>
      <c r="B13" s="144">
        <v>3572543.55</v>
      </c>
      <c r="C13" s="144">
        <v>73428.98</v>
      </c>
      <c r="D13" s="143">
        <v>3645972.53</v>
      </c>
      <c r="E13" s="144">
        <v>3464752.62</v>
      </c>
      <c r="F13" s="144">
        <v>3409566.78</v>
      </c>
      <c r="G13" s="77">
        <f t="shared" si="2"/>
        <v>181219.90999999968</v>
      </c>
    </row>
    <row r="14" spans="1:7" x14ac:dyDescent="0.25">
      <c r="A14" s="88" t="s">
        <v>315</v>
      </c>
      <c r="B14" s="144">
        <v>2820000</v>
      </c>
      <c r="C14" s="144">
        <v>-94006.2</v>
      </c>
      <c r="D14" s="143">
        <v>2725993.8</v>
      </c>
      <c r="E14" s="144">
        <v>2725993.8</v>
      </c>
      <c r="F14" s="144">
        <v>2725993.8</v>
      </c>
      <c r="G14" s="77">
        <f t="shared" si="2"/>
        <v>0</v>
      </c>
    </row>
    <row r="15" spans="1:7" x14ac:dyDescent="0.25">
      <c r="A15" s="88" t="s">
        <v>316</v>
      </c>
      <c r="B15" s="144">
        <v>10606993.539999999</v>
      </c>
      <c r="C15" s="144">
        <v>764345.74</v>
      </c>
      <c r="D15" s="143">
        <v>11371339.279999999</v>
      </c>
      <c r="E15" s="144">
        <v>11084943.970000001</v>
      </c>
      <c r="F15" s="144">
        <v>11084944.02</v>
      </c>
      <c r="G15" s="77">
        <f t="shared" si="2"/>
        <v>286395.30999999866</v>
      </c>
    </row>
    <row r="16" spans="1:7" x14ac:dyDescent="0.25">
      <c r="A16" s="88" t="s">
        <v>317</v>
      </c>
      <c r="B16" s="143">
        <v>0</v>
      </c>
      <c r="C16" s="143">
        <v>0</v>
      </c>
      <c r="D16" s="143">
        <v>0</v>
      </c>
      <c r="E16" s="143">
        <v>0</v>
      </c>
      <c r="F16" s="143">
        <v>0</v>
      </c>
      <c r="G16" s="77">
        <f t="shared" si="2"/>
        <v>0</v>
      </c>
    </row>
    <row r="17" spans="1:7" x14ac:dyDescent="0.25">
      <c r="A17" s="88" t="s">
        <v>318</v>
      </c>
      <c r="B17" s="143">
        <v>0</v>
      </c>
      <c r="C17" s="143">
        <v>0</v>
      </c>
      <c r="D17" s="143">
        <v>0</v>
      </c>
      <c r="E17" s="143">
        <v>0</v>
      </c>
      <c r="F17" s="143">
        <v>0</v>
      </c>
      <c r="G17" s="77">
        <f t="shared" si="2"/>
        <v>0</v>
      </c>
    </row>
    <row r="18" spans="1:7" x14ac:dyDescent="0.25">
      <c r="A18" s="87" t="s">
        <v>319</v>
      </c>
      <c r="B18" s="86">
        <f t="shared" ref="B18:G18" si="3">SUM(B19:B27)</f>
        <v>7530262.3499999996</v>
      </c>
      <c r="C18" s="86">
        <f t="shared" si="3"/>
        <v>5522615.0699999994</v>
      </c>
      <c r="D18" s="86">
        <f t="shared" si="3"/>
        <v>13052877.42</v>
      </c>
      <c r="E18" s="86">
        <f t="shared" si="3"/>
        <v>11583787.810000001</v>
      </c>
      <c r="F18" s="86">
        <f t="shared" si="3"/>
        <v>11481230.140000002</v>
      </c>
      <c r="G18" s="86">
        <f t="shared" si="3"/>
        <v>1469089.61</v>
      </c>
    </row>
    <row r="19" spans="1:7" x14ac:dyDescent="0.25">
      <c r="A19" s="88" t="s">
        <v>320</v>
      </c>
      <c r="B19" s="147">
        <v>859500</v>
      </c>
      <c r="C19" s="147">
        <v>61233.7</v>
      </c>
      <c r="D19" s="146">
        <v>920733.7</v>
      </c>
      <c r="E19" s="147">
        <v>705731.85</v>
      </c>
      <c r="F19" s="147">
        <v>670410.68000000005</v>
      </c>
      <c r="G19" s="77">
        <f>D19-E19</f>
        <v>215001.84999999998</v>
      </c>
    </row>
    <row r="20" spans="1:7" x14ac:dyDescent="0.25">
      <c r="A20" s="88" t="s">
        <v>321</v>
      </c>
      <c r="B20" s="147">
        <v>145000</v>
      </c>
      <c r="C20" s="147">
        <v>45013.440000000002</v>
      </c>
      <c r="D20" s="146">
        <v>190013.44</v>
      </c>
      <c r="E20" s="147">
        <v>151951.32999999999</v>
      </c>
      <c r="F20" s="147">
        <v>143159.94</v>
      </c>
      <c r="G20" s="77">
        <f t="shared" ref="G20:G27" si="4">D20-E20</f>
        <v>38062.110000000015</v>
      </c>
    </row>
    <row r="21" spans="1:7" x14ac:dyDescent="0.25">
      <c r="A21" s="88" t="s">
        <v>322</v>
      </c>
      <c r="B21" s="147">
        <v>2000</v>
      </c>
      <c r="C21" s="147">
        <v>1000</v>
      </c>
      <c r="D21" s="146">
        <v>3000</v>
      </c>
      <c r="E21" s="147">
        <v>416.8</v>
      </c>
      <c r="F21" s="147">
        <v>416.8</v>
      </c>
      <c r="G21" s="77">
        <f t="shared" si="4"/>
        <v>2583.1999999999998</v>
      </c>
    </row>
    <row r="22" spans="1:7" x14ac:dyDescent="0.25">
      <c r="A22" s="88" t="s">
        <v>323</v>
      </c>
      <c r="B22" s="147">
        <v>1421200</v>
      </c>
      <c r="C22" s="147">
        <v>1469729.33</v>
      </c>
      <c r="D22" s="146">
        <v>2890929.33</v>
      </c>
      <c r="E22" s="147">
        <v>2390960.25</v>
      </c>
      <c r="F22" s="147">
        <v>2343619.4900000002</v>
      </c>
      <c r="G22" s="77">
        <f t="shared" si="4"/>
        <v>499969.08000000007</v>
      </c>
    </row>
    <row r="23" spans="1:7" x14ac:dyDescent="0.25">
      <c r="A23" s="88" t="s">
        <v>324</v>
      </c>
      <c r="B23" s="147">
        <v>617219.91</v>
      </c>
      <c r="C23" s="147">
        <v>1014085</v>
      </c>
      <c r="D23" s="146">
        <v>1631304.9100000001</v>
      </c>
      <c r="E23" s="147">
        <v>1414415.78</v>
      </c>
      <c r="F23" s="147">
        <v>1412216.42</v>
      </c>
      <c r="G23" s="77">
        <f t="shared" si="4"/>
        <v>216889.13000000012</v>
      </c>
    </row>
    <row r="24" spans="1:7" x14ac:dyDescent="0.25">
      <c r="A24" s="88" t="s">
        <v>325</v>
      </c>
      <c r="B24" s="147">
        <v>3200508.01</v>
      </c>
      <c r="C24" s="147">
        <v>2485604.09</v>
      </c>
      <c r="D24" s="146">
        <v>5686112.0999999996</v>
      </c>
      <c r="E24" s="147">
        <v>5420314.7699999996</v>
      </c>
      <c r="F24" s="147">
        <v>5420314.79</v>
      </c>
      <c r="G24" s="77">
        <f t="shared" si="4"/>
        <v>265797.33000000007</v>
      </c>
    </row>
    <row r="25" spans="1:7" x14ac:dyDescent="0.25">
      <c r="A25" s="88" t="s">
        <v>326</v>
      </c>
      <c r="B25" s="147">
        <v>459500</v>
      </c>
      <c r="C25" s="147">
        <v>-241604.25</v>
      </c>
      <c r="D25" s="146">
        <v>217895.75</v>
      </c>
      <c r="E25" s="147">
        <v>169253.96</v>
      </c>
      <c r="F25" s="147">
        <v>169253.96</v>
      </c>
      <c r="G25" s="77">
        <f t="shared" si="4"/>
        <v>48641.790000000008</v>
      </c>
    </row>
    <row r="26" spans="1:7" x14ac:dyDescent="0.25">
      <c r="A26" s="88" t="s">
        <v>327</v>
      </c>
      <c r="B26" s="146">
        <v>0</v>
      </c>
      <c r="C26" s="146">
        <v>0</v>
      </c>
      <c r="D26" s="146">
        <v>0</v>
      </c>
      <c r="E26" s="146">
        <v>0</v>
      </c>
      <c r="F26" s="146">
        <v>0</v>
      </c>
      <c r="G26" s="77">
        <f t="shared" si="4"/>
        <v>0</v>
      </c>
    </row>
    <row r="27" spans="1:7" x14ac:dyDescent="0.25">
      <c r="A27" s="88" t="s">
        <v>328</v>
      </c>
      <c r="B27" s="149">
        <v>825334.43</v>
      </c>
      <c r="C27" s="149">
        <v>687553.76</v>
      </c>
      <c r="D27" s="148">
        <v>1512888.19</v>
      </c>
      <c r="E27" s="149">
        <v>1330743.07</v>
      </c>
      <c r="F27" s="149">
        <v>1321838.06</v>
      </c>
      <c r="G27" s="77">
        <f t="shared" si="4"/>
        <v>182145.11999999988</v>
      </c>
    </row>
    <row r="28" spans="1:7" x14ac:dyDescent="0.25">
      <c r="A28" s="87" t="s">
        <v>329</v>
      </c>
      <c r="B28" s="86">
        <f t="shared" ref="B28:G28" si="5">SUM(B29:B37)</f>
        <v>15744957</v>
      </c>
      <c r="C28" s="86">
        <f t="shared" si="5"/>
        <v>14083057.739999998</v>
      </c>
      <c r="D28" s="86">
        <f t="shared" si="5"/>
        <v>29828014.739999998</v>
      </c>
      <c r="E28" s="86">
        <f t="shared" si="5"/>
        <v>27490532.449999996</v>
      </c>
      <c r="F28" s="86">
        <f t="shared" si="5"/>
        <v>26939454.960000001</v>
      </c>
      <c r="G28" s="86">
        <f t="shared" si="5"/>
        <v>2337482.2899999996</v>
      </c>
    </row>
    <row r="29" spans="1:7" x14ac:dyDescent="0.25">
      <c r="A29" s="88" t="s">
        <v>330</v>
      </c>
      <c r="B29" s="151">
        <v>5079020</v>
      </c>
      <c r="C29" s="151">
        <v>1485737.63</v>
      </c>
      <c r="D29" s="150">
        <v>6564757.6299999999</v>
      </c>
      <c r="E29" s="151">
        <v>5625750.96</v>
      </c>
      <c r="F29" s="151">
        <v>5371040.96</v>
      </c>
      <c r="G29" s="77">
        <f>D29-E29</f>
        <v>939006.66999999993</v>
      </c>
    </row>
    <row r="30" spans="1:7" x14ac:dyDescent="0.25">
      <c r="A30" s="88" t="s">
        <v>331</v>
      </c>
      <c r="B30" s="151">
        <v>348000</v>
      </c>
      <c r="C30" s="151">
        <v>783424</v>
      </c>
      <c r="D30" s="150">
        <v>1131424</v>
      </c>
      <c r="E30" s="151">
        <v>1117528</v>
      </c>
      <c r="F30" s="151">
        <v>1117528</v>
      </c>
      <c r="G30" s="77">
        <f t="shared" ref="G30:G37" si="6">D30-E30</f>
        <v>13896</v>
      </c>
    </row>
    <row r="31" spans="1:7" x14ac:dyDescent="0.25">
      <c r="A31" s="88" t="s">
        <v>332</v>
      </c>
      <c r="B31" s="151">
        <v>1008337</v>
      </c>
      <c r="C31" s="151">
        <v>685651.75</v>
      </c>
      <c r="D31" s="150">
        <v>1693988.75</v>
      </c>
      <c r="E31" s="151">
        <v>1192751.44</v>
      </c>
      <c r="F31" s="151">
        <v>1157951.44</v>
      </c>
      <c r="G31" s="77">
        <f t="shared" si="6"/>
        <v>501237.31000000006</v>
      </c>
    </row>
    <row r="32" spans="1:7" x14ac:dyDescent="0.25">
      <c r="A32" s="88" t="s">
        <v>333</v>
      </c>
      <c r="B32" s="151">
        <v>690000</v>
      </c>
      <c r="C32" s="151">
        <v>251985.99</v>
      </c>
      <c r="D32" s="150">
        <v>941985.99</v>
      </c>
      <c r="E32" s="151">
        <v>700583.28</v>
      </c>
      <c r="F32" s="151">
        <v>700583.28</v>
      </c>
      <c r="G32" s="77">
        <f t="shared" si="6"/>
        <v>241402.70999999996</v>
      </c>
    </row>
    <row r="33" spans="1:7" ht="14.45" customHeight="1" x14ac:dyDescent="0.25">
      <c r="A33" s="88" t="s">
        <v>334</v>
      </c>
      <c r="B33" s="151">
        <v>1267500</v>
      </c>
      <c r="C33" s="151">
        <v>531735.37</v>
      </c>
      <c r="D33" s="150">
        <v>1799235.37</v>
      </c>
      <c r="E33" s="151">
        <v>1710785.16</v>
      </c>
      <c r="F33" s="151">
        <v>1648972.29</v>
      </c>
      <c r="G33" s="77">
        <f t="shared" si="6"/>
        <v>88450.210000000196</v>
      </c>
    </row>
    <row r="34" spans="1:7" ht="14.45" customHeight="1" x14ac:dyDescent="0.25">
      <c r="A34" s="88" t="s">
        <v>335</v>
      </c>
      <c r="B34" s="151">
        <v>72000</v>
      </c>
      <c r="C34" s="151">
        <v>684800</v>
      </c>
      <c r="D34" s="150">
        <v>756800</v>
      </c>
      <c r="E34" s="151">
        <v>712605.29</v>
      </c>
      <c r="F34" s="151">
        <v>577986.66</v>
      </c>
      <c r="G34" s="77">
        <f t="shared" si="6"/>
        <v>44194.709999999963</v>
      </c>
    </row>
    <row r="35" spans="1:7" ht="14.45" customHeight="1" x14ac:dyDescent="0.25">
      <c r="A35" s="88" t="s">
        <v>336</v>
      </c>
      <c r="B35" s="151">
        <v>79000</v>
      </c>
      <c r="C35" s="151">
        <v>-5241.2</v>
      </c>
      <c r="D35" s="150">
        <v>73758.8</v>
      </c>
      <c r="E35" s="151">
        <v>42091.81</v>
      </c>
      <c r="F35" s="151">
        <v>40755.82</v>
      </c>
      <c r="G35" s="77">
        <f t="shared" si="6"/>
        <v>31666.990000000005</v>
      </c>
    </row>
    <row r="36" spans="1:7" ht="14.45" customHeight="1" x14ac:dyDescent="0.25">
      <c r="A36" s="88" t="s">
        <v>337</v>
      </c>
      <c r="B36" s="151">
        <v>5701100</v>
      </c>
      <c r="C36" s="151">
        <v>8844108.1999999993</v>
      </c>
      <c r="D36" s="150">
        <v>14545208.199999999</v>
      </c>
      <c r="E36" s="151">
        <v>14268840.18</v>
      </c>
      <c r="F36" s="151">
        <v>14205040.18</v>
      </c>
      <c r="G36" s="77">
        <f t="shared" si="6"/>
        <v>276368.01999999955</v>
      </c>
    </row>
    <row r="37" spans="1:7" ht="14.45" customHeight="1" x14ac:dyDescent="0.25">
      <c r="A37" s="88" t="s">
        <v>338</v>
      </c>
      <c r="B37" s="151">
        <v>1500000</v>
      </c>
      <c r="C37" s="151">
        <v>820856</v>
      </c>
      <c r="D37" s="150">
        <v>2320856</v>
      </c>
      <c r="E37" s="151">
        <v>2119596.33</v>
      </c>
      <c r="F37" s="151">
        <v>2119596.33</v>
      </c>
      <c r="G37" s="77">
        <f t="shared" si="6"/>
        <v>201259.66999999993</v>
      </c>
    </row>
    <row r="38" spans="1:7" x14ac:dyDescent="0.25">
      <c r="A38" s="87" t="s">
        <v>339</v>
      </c>
      <c r="B38" s="86">
        <f t="shared" ref="B38:G38" si="7">SUM(B39:B47)</f>
        <v>17379000</v>
      </c>
      <c r="C38" s="86">
        <f t="shared" si="7"/>
        <v>25573627.02</v>
      </c>
      <c r="D38" s="86">
        <f t="shared" si="7"/>
        <v>42952627.019999996</v>
      </c>
      <c r="E38" s="86">
        <f t="shared" si="7"/>
        <v>33514225.339999996</v>
      </c>
      <c r="F38" s="86">
        <f t="shared" si="7"/>
        <v>33309326.270000003</v>
      </c>
      <c r="G38" s="86">
        <f t="shared" si="7"/>
        <v>9438401.6800000034</v>
      </c>
    </row>
    <row r="39" spans="1:7" x14ac:dyDescent="0.25">
      <c r="A39" s="88" t="s">
        <v>340</v>
      </c>
      <c r="B39" s="153">
        <v>4656000</v>
      </c>
      <c r="C39" s="153">
        <v>57696.39</v>
      </c>
      <c r="D39" s="152">
        <v>4713696.3899999997</v>
      </c>
      <c r="E39" s="153">
        <v>4514000</v>
      </c>
      <c r="F39" s="153">
        <v>4514000</v>
      </c>
      <c r="G39" s="77">
        <f>D39-E39</f>
        <v>199696.38999999966</v>
      </c>
    </row>
    <row r="40" spans="1:7" x14ac:dyDescent="0.25">
      <c r="A40" s="88" t="s">
        <v>341</v>
      </c>
      <c r="B40" s="152">
        <v>0</v>
      </c>
      <c r="C40" s="152">
        <v>0</v>
      </c>
      <c r="D40" s="152">
        <v>0</v>
      </c>
      <c r="E40" s="152">
        <v>0</v>
      </c>
      <c r="F40" s="152">
        <v>0</v>
      </c>
      <c r="G40" s="77">
        <f t="shared" ref="G40:G47" si="8">D40-E40</f>
        <v>0</v>
      </c>
    </row>
    <row r="41" spans="1:7" x14ac:dyDescent="0.25">
      <c r="A41" s="88" t="s">
        <v>342</v>
      </c>
      <c r="B41" s="153">
        <v>5900000</v>
      </c>
      <c r="C41" s="153">
        <v>5997097.5099999998</v>
      </c>
      <c r="D41" s="152">
        <v>11897097.51</v>
      </c>
      <c r="E41" s="153">
        <v>7058037.5099999998</v>
      </c>
      <c r="F41" s="153">
        <v>7058037.5099999998</v>
      </c>
      <c r="G41" s="77">
        <f t="shared" si="8"/>
        <v>4839060</v>
      </c>
    </row>
    <row r="42" spans="1:7" x14ac:dyDescent="0.25">
      <c r="A42" s="88" t="s">
        <v>343</v>
      </c>
      <c r="B42" s="153">
        <v>6787000</v>
      </c>
      <c r="C42" s="153">
        <v>19513833.120000001</v>
      </c>
      <c r="D42" s="152">
        <v>26300833.120000001</v>
      </c>
      <c r="E42" s="153">
        <v>21902187.829999998</v>
      </c>
      <c r="F42" s="153">
        <v>21697288.760000002</v>
      </c>
      <c r="G42" s="77">
        <f t="shared" si="8"/>
        <v>4398645.2900000028</v>
      </c>
    </row>
    <row r="43" spans="1:7" x14ac:dyDescent="0.25">
      <c r="A43" s="88" t="s">
        <v>344</v>
      </c>
      <c r="B43" s="153">
        <v>36000</v>
      </c>
      <c r="C43" s="153">
        <v>5000</v>
      </c>
      <c r="D43" s="152">
        <v>41000</v>
      </c>
      <c r="E43" s="153">
        <v>40000</v>
      </c>
      <c r="F43" s="153">
        <v>40000</v>
      </c>
      <c r="G43" s="77">
        <f t="shared" si="8"/>
        <v>1000</v>
      </c>
    </row>
    <row r="44" spans="1:7" x14ac:dyDescent="0.25">
      <c r="A44" s="88" t="s">
        <v>345</v>
      </c>
      <c r="B44" s="152">
        <v>0</v>
      </c>
      <c r="C44" s="152">
        <v>0</v>
      </c>
      <c r="D44" s="152">
        <v>0</v>
      </c>
      <c r="E44" s="152">
        <v>0</v>
      </c>
      <c r="F44" s="152">
        <v>0</v>
      </c>
      <c r="G44" s="77">
        <f t="shared" si="8"/>
        <v>0</v>
      </c>
    </row>
    <row r="45" spans="1:7" x14ac:dyDescent="0.25">
      <c r="A45" s="88" t="s">
        <v>346</v>
      </c>
      <c r="B45" s="152">
        <v>0</v>
      </c>
      <c r="C45" s="152">
        <v>0</v>
      </c>
      <c r="D45" s="152">
        <v>0</v>
      </c>
      <c r="E45" s="152">
        <v>0</v>
      </c>
      <c r="F45" s="152">
        <v>0</v>
      </c>
      <c r="G45" s="77">
        <f t="shared" si="8"/>
        <v>0</v>
      </c>
    </row>
    <row r="46" spans="1:7" x14ac:dyDescent="0.25">
      <c r="A46" s="88" t="s">
        <v>347</v>
      </c>
      <c r="B46" s="152">
        <v>0</v>
      </c>
      <c r="C46" s="152">
        <v>0</v>
      </c>
      <c r="D46" s="152">
        <v>0</v>
      </c>
      <c r="E46" s="152">
        <v>0</v>
      </c>
      <c r="F46" s="152">
        <v>0</v>
      </c>
      <c r="G46" s="77">
        <f t="shared" si="8"/>
        <v>0</v>
      </c>
    </row>
    <row r="47" spans="1:7" x14ac:dyDescent="0.25">
      <c r="A47" s="88" t="s">
        <v>348</v>
      </c>
      <c r="B47" s="152">
        <v>0</v>
      </c>
      <c r="C47" s="152">
        <v>0</v>
      </c>
      <c r="D47" s="152">
        <v>0</v>
      </c>
      <c r="E47" s="152">
        <v>0</v>
      </c>
      <c r="F47" s="152">
        <v>0</v>
      </c>
      <c r="G47" s="77">
        <f t="shared" si="8"/>
        <v>0</v>
      </c>
    </row>
    <row r="48" spans="1:7" x14ac:dyDescent="0.25">
      <c r="A48" s="87" t="s">
        <v>349</v>
      </c>
      <c r="B48" s="86">
        <f t="shared" ref="B48:G48" si="9">SUM(B49:B57)</f>
        <v>2447482</v>
      </c>
      <c r="C48" s="86">
        <f t="shared" si="9"/>
        <v>5353472.43</v>
      </c>
      <c r="D48" s="86">
        <f t="shared" si="9"/>
        <v>7800954.4299999997</v>
      </c>
      <c r="E48" s="86">
        <f t="shared" si="9"/>
        <v>7693643.46</v>
      </c>
      <c r="F48" s="86">
        <f t="shared" si="9"/>
        <v>7659998.46</v>
      </c>
      <c r="G48" s="86">
        <f t="shared" si="9"/>
        <v>107310.96999999968</v>
      </c>
    </row>
    <row r="49" spans="1:7" x14ac:dyDescent="0.25">
      <c r="A49" s="88" t="s">
        <v>350</v>
      </c>
      <c r="B49" s="155">
        <v>444400</v>
      </c>
      <c r="C49" s="155">
        <v>-97230.46</v>
      </c>
      <c r="D49" s="154">
        <v>347169.54</v>
      </c>
      <c r="E49" s="155">
        <v>306088.84999999998</v>
      </c>
      <c r="F49" s="155">
        <v>289988.84999999998</v>
      </c>
      <c r="G49" s="77">
        <f>D49-E49</f>
        <v>41080.69</v>
      </c>
    </row>
    <row r="50" spans="1:7" x14ac:dyDescent="0.25">
      <c r="A50" s="88" t="s">
        <v>351</v>
      </c>
      <c r="B50" s="155">
        <v>176482</v>
      </c>
      <c r="C50" s="155">
        <v>-112163</v>
      </c>
      <c r="D50" s="154">
        <v>64319</v>
      </c>
      <c r="E50" s="155">
        <v>64319</v>
      </c>
      <c r="F50" s="155">
        <v>64319</v>
      </c>
      <c r="G50" s="77">
        <f t="shared" ref="G50:G57" si="10">D50-E50</f>
        <v>0</v>
      </c>
    </row>
    <row r="51" spans="1:7" x14ac:dyDescent="0.25">
      <c r="A51" s="88" t="s">
        <v>352</v>
      </c>
      <c r="B51" s="154">
        <v>0</v>
      </c>
      <c r="C51" s="154">
        <v>0</v>
      </c>
      <c r="D51" s="154">
        <v>0</v>
      </c>
      <c r="E51" s="154">
        <v>0</v>
      </c>
      <c r="F51" s="154">
        <v>0</v>
      </c>
      <c r="G51" s="77">
        <f t="shared" si="10"/>
        <v>0</v>
      </c>
    </row>
    <row r="52" spans="1:7" x14ac:dyDescent="0.25">
      <c r="A52" s="88" t="s">
        <v>353</v>
      </c>
      <c r="B52" s="155">
        <v>200000</v>
      </c>
      <c r="C52" s="155">
        <v>1820000</v>
      </c>
      <c r="D52" s="154">
        <v>2020000</v>
      </c>
      <c r="E52" s="155">
        <v>2020000</v>
      </c>
      <c r="F52" s="155">
        <v>2020000</v>
      </c>
      <c r="G52" s="77">
        <f t="shared" si="10"/>
        <v>0</v>
      </c>
    </row>
    <row r="53" spans="1:7" x14ac:dyDescent="0.25">
      <c r="A53" s="88" t="s">
        <v>354</v>
      </c>
      <c r="B53" s="155">
        <v>0</v>
      </c>
      <c r="C53" s="155">
        <v>82000</v>
      </c>
      <c r="D53" s="154">
        <v>82000</v>
      </c>
      <c r="E53" s="155">
        <v>81191.88</v>
      </c>
      <c r="F53" s="155">
        <v>81191.88</v>
      </c>
      <c r="G53" s="77">
        <f t="shared" si="10"/>
        <v>808.11999999999534</v>
      </c>
    </row>
    <row r="54" spans="1:7" x14ac:dyDescent="0.25">
      <c r="A54" s="88" t="s">
        <v>355</v>
      </c>
      <c r="B54" s="155">
        <v>1626600</v>
      </c>
      <c r="C54" s="155">
        <v>1670365.89</v>
      </c>
      <c r="D54" s="154">
        <v>3296965.8899999997</v>
      </c>
      <c r="E54" s="155">
        <v>3231543.73</v>
      </c>
      <c r="F54" s="155">
        <v>3213998.73</v>
      </c>
      <c r="G54" s="77">
        <f t="shared" si="10"/>
        <v>65422.159999999683</v>
      </c>
    </row>
    <row r="55" spans="1:7" x14ac:dyDescent="0.25">
      <c r="A55" s="88" t="s">
        <v>356</v>
      </c>
      <c r="B55" s="154">
        <v>0</v>
      </c>
      <c r="C55" s="154">
        <v>0</v>
      </c>
      <c r="D55" s="154">
        <v>0</v>
      </c>
      <c r="E55" s="154">
        <v>0</v>
      </c>
      <c r="F55" s="154">
        <v>0</v>
      </c>
      <c r="G55" s="77">
        <f t="shared" si="10"/>
        <v>0</v>
      </c>
    </row>
    <row r="56" spans="1:7" x14ac:dyDescent="0.25">
      <c r="A56" s="88" t="s">
        <v>357</v>
      </c>
      <c r="B56" s="155">
        <v>0</v>
      </c>
      <c r="C56" s="155">
        <v>10000</v>
      </c>
      <c r="D56" s="154">
        <v>10000</v>
      </c>
      <c r="E56" s="155">
        <v>10000</v>
      </c>
      <c r="F56" s="155">
        <v>10000</v>
      </c>
      <c r="G56" s="77">
        <f t="shared" si="10"/>
        <v>0</v>
      </c>
    </row>
    <row r="57" spans="1:7" x14ac:dyDescent="0.25">
      <c r="A57" s="88" t="s">
        <v>358</v>
      </c>
      <c r="B57" s="155">
        <v>0</v>
      </c>
      <c r="C57" s="155">
        <v>1980500</v>
      </c>
      <c r="D57" s="154">
        <v>1980500</v>
      </c>
      <c r="E57" s="155">
        <v>1980500</v>
      </c>
      <c r="F57" s="155">
        <v>1980500</v>
      </c>
      <c r="G57" s="77">
        <f t="shared" si="10"/>
        <v>0</v>
      </c>
    </row>
    <row r="58" spans="1:7" x14ac:dyDescent="0.25">
      <c r="A58" s="87" t="s">
        <v>359</v>
      </c>
      <c r="B58" s="86">
        <f t="shared" ref="B58:G58" si="11">SUM(B59:B61)</f>
        <v>0</v>
      </c>
      <c r="C58" s="86">
        <f t="shared" si="11"/>
        <v>29158721.440000001</v>
      </c>
      <c r="D58" s="86">
        <f t="shared" si="11"/>
        <v>29158721.440000001</v>
      </c>
      <c r="E58" s="86">
        <f t="shared" si="11"/>
        <v>7345638.3099999996</v>
      </c>
      <c r="F58" s="86">
        <f t="shared" si="11"/>
        <v>7345638.3099999996</v>
      </c>
      <c r="G58" s="86">
        <f t="shared" si="11"/>
        <v>21813083.130000003</v>
      </c>
    </row>
    <row r="59" spans="1:7" x14ac:dyDescent="0.25">
      <c r="A59" s="88" t="s">
        <v>360</v>
      </c>
      <c r="B59" s="157">
        <v>0</v>
      </c>
      <c r="C59" s="157">
        <v>29158721.440000001</v>
      </c>
      <c r="D59" s="156">
        <v>29158721.440000001</v>
      </c>
      <c r="E59" s="157">
        <v>7345638.3099999996</v>
      </c>
      <c r="F59" s="157">
        <v>7345638.3099999996</v>
      </c>
      <c r="G59" s="77">
        <f>D59-E59</f>
        <v>21813083.130000003</v>
      </c>
    </row>
    <row r="60" spans="1:7" x14ac:dyDescent="0.25">
      <c r="A60" s="88" t="s">
        <v>361</v>
      </c>
      <c r="B60" s="156">
        <v>0</v>
      </c>
      <c r="C60" s="156">
        <v>0</v>
      </c>
      <c r="D60" s="156">
        <v>0</v>
      </c>
      <c r="E60" s="156">
        <v>0</v>
      </c>
      <c r="F60" s="156">
        <v>0</v>
      </c>
      <c r="G60" s="77">
        <f t="shared" ref="G60:G61" si="12">D60-E60</f>
        <v>0</v>
      </c>
    </row>
    <row r="61" spans="1:7" x14ac:dyDescent="0.25">
      <c r="A61" s="88" t="s">
        <v>362</v>
      </c>
      <c r="B61" s="156">
        <v>0</v>
      </c>
      <c r="C61" s="156">
        <v>0</v>
      </c>
      <c r="D61" s="156">
        <v>0</v>
      </c>
      <c r="E61" s="156">
        <v>0</v>
      </c>
      <c r="F61" s="156">
        <v>0</v>
      </c>
      <c r="G61" s="77">
        <f t="shared" si="12"/>
        <v>0</v>
      </c>
    </row>
    <row r="62" spans="1:7" x14ac:dyDescent="0.25">
      <c r="A62" s="87" t="s">
        <v>363</v>
      </c>
      <c r="B62" s="86">
        <f t="shared" ref="B62:G62" si="13">SUM(B63:B67,B69:B70)</f>
        <v>0</v>
      </c>
      <c r="C62" s="86">
        <f t="shared" si="13"/>
        <v>0</v>
      </c>
      <c r="D62" s="86">
        <f t="shared" si="13"/>
        <v>0</v>
      </c>
      <c r="E62" s="86">
        <f t="shared" si="13"/>
        <v>0</v>
      </c>
      <c r="F62" s="86">
        <f t="shared" si="13"/>
        <v>0</v>
      </c>
      <c r="G62" s="86">
        <f t="shared" si="13"/>
        <v>0</v>
      </c>
    </row>
    <row r="63" spans="1:7" x14ac:dyDescent="0.25">
      <c r="A63" s="88" t="s">
        <v>364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365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14">D64-E64</f>
        <v>0</v>
      </c>
    </row>
    <row r="65" spans="1:7" x14ac:dyDescent="0.25">
      <c r="A65" s="88" t="s">
        <v>366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4"/>
        <v>0</v>
      </c>
    </row>
    <row r="66" spans="1:7" x14ac:dyDescent="0.25">
      <c r="A66" s="88" t="s">
        <v>367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4"/>
        <v>0</v>
      </c>
    </row>
    <row r="67" spans="1:7" x14ac:dyDescent="0.25">
      <c r="A67" s="88" t="s">
        <v>368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4"/>
        <v>0</v>
      </c>
    </row>
    <row r="68" spans="1:7" x14ac:dyDescent="0.25">
      <c r="A68" s="88" t="s">
        <v>369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14"/>
        <v>0</v>
      </c>
    </row>
    <row r="69" spans="1:7" x14ac:dyDescent="0.25">
      <c r="A69" s="88" t="s">
        <v>370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4"/>
        <v>0</v>
      </c>
    </row>
    <row r="70" spans="1:7" x14ac:dyDescent="0.25">
      <c r="A70" s="88" t="s">
        <v>371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f t="shared" si="14"/>
        <v>0</v>
      </c>
    </row>
    <row r="71" spans="1:7" x14ac:dyDescent="0.25">
      <c r="A71" s="87" t="s">
        <v>372</v>
      </c>
      <c r="B71" s="86">
        <f t="shared" ref="B71:G71" si="15">SUM(B72:B74)</f>
        <v>5036334.79</v>
      </c>
      <c r="C71" s="86">
        <f t="shared" si="15"/>
        <v>-4104128.92</v>
      </c>
      <c r="D71" s="86">
        <f t="shared" si="15"/>
        <v>932205.87000000011</v>
      </c>
      <c r="E71" s="86">
        <f t="shared" si="15"/>
        <v>932205.87</v>
      </c>
      <c r="F71" s="86">
        <f t="shared" si="15"/>
        <v>932205.87</v>
      </c>
      <c r="G71" s="86">
        <f t="shared" si="15"/>
        <v>0</v>
      </c>
    </row>
    <row r="72" spans="1:7" x14ac:dyDescent="0.25">
      <c r="A72" s="88" t="s">
        <v>373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374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16">D73-E73</f>
        <v>0</v>
      </c>
    </row>
    <row r="74" spans="1:7" x14ac:dyDescent="0.25">
      <c r="A74" s="88" t="s">
        <v>375</v>
      </c>
      <c r="B74" s="159">
        <v>5036334.79</v>
      </c>
      <c r="C74" s="159">
        <v>-4104128.92</v>
      </c>
      <c r="D74" s="158">
        <v>932205.87000000011</v>
      </c>
      <c r="E74" s="159">
        <v>932205.87</v>
      </c>
      <c r="F74" s="159">
        <v>932205.87</v>
      </c>
      <c r="G74" s="77">
        <f t="shared" si="16"/>
        <v>0</v>
      </c>
    </row>
    <row r="75" spans="1:7" x14ac:dyDescent="0.25">
      <c r="A75" s="87" t="s">
        <v>376</v>
      </c>
      <c r="B75" s="86">
        <f t="shared" ref="B75:G75" si="17">SUM(B76:B82)</f>
        <v>0</v>
      </c>
      <c r="C75" s="86">
        <f t="shared" si="17"/>
        <v>0</v>
      </c>
      <c r="D75" s="86">
        <f t="shared" si="17"/>
        <v>0</v>
      </c>
      <c r="E75" s="86">
        <f t="shared" si="17"/>
        <v>0</v>
      </c>
      <c r="F75" s="86">
        <f t="shared" si="17"/>
        <v>0</v>
      </c>
      <c r="G75" s="86">
        <f t="shared" si="17"/>
        <v>0</v>
      </c>
    </row>
    <row r="76" spans="1:7" x14ac:dyDescent="0.25">
      <c r="A76" s="88" t="s">
        <v>377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378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18">D77-E77</f>
        <v>0</v>
      </c>
    </row>
    <row r="78" spans="1:7" x14ac:dyDescent="0.25">
      <c r="A78" s="88" t="s">
        <v>379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18"/>
        <v>0</v>
      </c>
    </row>
    <row r="79" spans="1:7" x14ac:dyDescent="0.25">
      <c r="A79" s="88" t="s">
        <v>380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18"/>
        <v>0</v>
      </c>
    </row>
    <row r="80" spans="1:7" x14ac:dyDescent="0.25">
      <c r="A80" s="88" t="s">
        <v>381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18"/>
        <v>0</v>
      </c>
    </row>
    <row r="81" spans="1:7" x14ac:dyDescent="0.25">
      <c r="A81" s="88" t="s">
        <v>382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18"/>
        <v>0</v>
      </c>
    </row>
    <row r="82" spans="1:7" x14ac:dyDescent="0.25">
      <c r="A82" s="88" t="s">
        <v>383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18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384</v>
      </c>
      <c r="B84" s="86">
        <f t="shared" ref="B84:G84" si="19">SUM(B85,B93,B103,B113,B123,B133,B137,B146,B150)</f>
        <v>45524211</v>
      </c>
      <c r="C84" s="86">
        <f t="shared" si="19"/>
        <v>60702910.840000004</v>
      </c>
      <c r="D84" s="86">
        <f t="shared" si="19"/>
        <v>106227121.84</v>
      </c>
      <c r="E84" s="86">
        <f t="shared" si="19"/>
        <v>65060138.820000008</v>
      </c>
      <c r="F84" s="86">
        <f t="shared" si="19"/>
        <v>63704470.189999998</v>
      </c>
      <c r="G84" s="86">
        <f t="shared" si="19"/>
        <v>41166983.019999996</v>
      </c>
    </row>
    <row r="85" spans="1:7" x14ac:dyDescent="0.25">
      <c r="A85" s="87" t="s">
        <v>311</v>
      </c>
      <c r="B85" s="86">
        <f t="shared" ref="B85:G85" si="20">SUM(B86:B92)</f>
        <v>1430376.13</v>
      </c>
      <c r="C85" s="86">
        <f t="shared" si="20"/>
        <v>136020.01999999999</v>
      </c>
      <c r="D85" s="86">
        <f t="shared" si="20"/>
        <v>1566396.15</v>
      </c>
      <c r="E85" s="86">
        <f t="shared" si="20"/>
        <v>1561645.26</v>
      </c>
      <c r="F85" s="86">
        <f t="shared" si="20"/>
        <v>1561645.26</v>
      </c>
      <c r="G85" s="86">
        <f t="shared" si="20"/>
        <v>4750.8899999999849</v>
      </c>
    </row>
    <row r="86" spans="1:7" x14ac:dyDescent="0.25">
      <c r="A86" s="88" t="s">
        <v>312</v>
      </c>
      <c r="B86" s="161">
        <v>0</v>
      </c>
      <c r="C86" s="161">
        <v>0</v>
      </c>
      <c r="D86" s="160">
        <v>0</v>
      </c>
      <c r="E86" s="161">
        <v>0</v>
      </c>
      <c r="F86" s="161">
        <v>0</v>
      </c>
      <c r="G86" s="77">
        <f>D86-E86</f>
        <v>0</v>
      </c>
    </row>
    <row r="87" spans="1:7" x14ac:dyDescent="0.25">
      <c r="A87" s="88" t="s">
        <v>313</v>
      </c>
      <c r="B87" s="161">
        <v>40000</v>
      </c>
      <c r="C87" s="161">
        <v>200724.24</v>
      </c>
      <c r="D87" s="160">
        <v>240724.24</v>
      </c>
      <c r="E87" s="161">
        <v>235973.35</v>
      </c>
      <c r="F87" s="161">
        <v>235973.35</v>
      </c>
      <c r="G87" s="77">
        <f t="shared" ref="G87:G92" si="21">D87-E87</f>
        <v>4750.8899999999849</v>
      </c>
    </row>
    <row r="88" spans="1:7" x14ac:dyDescent="0.25">
      <c r="A88" s="88" t="s">
        <v>314</v>
      </c>
      <c r="B88" s="161">
        <v>1286376.1299999999</v>
      </c>
      <c r="C88" s="161">
        <v>-69407.72</v>
      </c>
      <c r="D88" s="160">
        <v>1216968.4099999999</v>
      </c>
      <c r="E88" s="161">
        <v>1216968.4099999999</v>
      </c>
      <c r="F88" s="161">
        <v>1216968.4099999999</v>
      </c>
      <c r="G88" s="77">
        <f t="shared" si="21"/>
        <v>0</v>
      </c>
    </row>
    <row r="89" spans="1:7" x14ac:dyDescent="0.25">
      <c r="A89" s="88" t="s">
        <v>315</v>
      </c>
      <c r="B89" s="161">
        <v>104000</v>
      </c>
      <c r="C89" s="161">
        <v>4703.5</v>
      </c>
      <c r="D89" s="160">
        <v>108703.5</v>
      </c>
      <c r="E89" s="161">
        <v>108703.5</v>
      </c>
      <c r="F89" s="161">
        <v>108703.5</v>
      </c>
      <c r="G89" s="77">
        <f t="shared" si="21"/>
        <v>0</v>
      </c>
    </row>
    <row r="90" spans="1:7" x14ac:dyDescent="0.25">
      <c r="A90" s="88" t="s">
        <v>316</v>
      </c>
      <c r="B90" s="160">
        <v>0</v>
      </c>
      <c r="C90" s="160">
        <v>0</v>
      </c>
      <c r="D90" s="160">
        <v>0</v>
      </c>
      <c r="E90" s="160">
        <v>0</v>
      </c>
      <c r="F90" s="160">
        <v>0</v>
      </c>
      <c r="G90" s="77">
        <f t="shared" si="21"/>
        <v>0</v>
      </c>
    </row>
    <row r="91" spans="1:7" x14ac:dyDescent="0.25">
      <c r="A91" s="88" t="s">
        <v>317</v>
      </c>
      <c r="B91" s="160">
        <v>0</v>
      </c>
      <c r="C91" s="160">
        <v>0</v>
      </c>
      <c r="D91" s="160">
        <v>0</v>
      </c>
      <c r="E91" s="160">
        <v>0</v>
      </c>
      <c r="F91" s="160">
        <v>0</v>
      </c>
      <c r="G91" s="77">
        <f t="shared" si="21"/>
        <v>0</v>
      </c>
    </row>
    <row r="92" spans="1:7" x14ac:dyDescent="0.25">
      <c r="A92" s="88" t="s">
        <v>318</v>
      </c>
      <c r="B92" s="160">
        <v>0</v>
      </c>
      <c r="C92" s="160">
        <v>0</v>
      </c>
      <c r="D92" s="160">
        <v>0</v>
      </c>
      <c r="E92" s="160">
        <v>0</v>
      </c>
      <c r="F92" s="160">
        <v>0</v>
      </c>
      <c r="G92" s="77">
        <f t="shared" si="21"/>
        <v>0</v>
      </c>
    </row>
    <row r="93" spans="1:7" x14ac:dyDescent="0.25">
      <c r="A93" s="87" t="s">
        <v>319</v>
      </c>
      <c r="B93" s="86">
        <f t="shared" ref="B93:G93" si="22">SUM(B94:B102)</f>
        <v>6874633.2999999998</v>
      </c>
      <c r="C93" s="86">
        <f t="shared" si="22"/>
        <v>3107400.55</v>
      </c>
      <c r="D93" s="86">
        <f t="shared" si="22"/>
        <v>9982033.8499999996</v>
      </c>
      <c r="E93" s="86">
        <f t="shared" si="22"/>
        <v>9782033.8499999996</v>
      </c>
      <c r="F93" s="86">
        <f t="shared" si="22"/>
        <v>9782033.8499999996</v>
      </c>
      <c r="G93" s="86">
        <f t="shared" si="22"/>
        <v>200000</v>
      </c>
    </row>
    <row r="94" spans="1:7" x14ac:dyDescent="0.25">
      <c r="A94" s="88" t="s">
        <v>320</v>
      </c>
      <c r="B94" s="163">
        <v>0</v>
      </c>
      <c r="C94" s="163">
        <v>46863.05</v>
      </c>
      <c r="D94" s="162">
        <v>46863.05</v>
      </c>
      <c r="E94" s="163">
        <v>46863.05</v>
      </c>
      <c r="F94" s="163">
        <v>46863.05</v>
      </c>
      <c r="G94" s="77">
        <f>D94-E94</f>
        <v>0</v>
      </c>
    </row>
    <row r="95" spans="1:7" x14ac:dyDescent="0.25">
      <c r="A95" s="88" t="s">
        <v>321</v>
      </c>
      <c r="B95" s="162">
        <v>0</v>
      </c>
      <c r="C95" s="162">
        <v>0</v>
      </c>
      <c r="D95" s="162">
        <v>0</v>
      </c>
      <c r="E95" s="162">
        <v>0</v>
      </c>
      <c r="F95" s="162">
        <v>0</v>
      </c>
      <c r="G95" s="77">
        <f t="shared" ref="G95:G102" si="23">D95-E95</f>
        <v>0</v>
      </c>
    </row>
    <row r="96" spans="1:7" x14ac:dyDescent="0.25">
      <c r="A96" s="88" t="s">
        <v>322</v>
      </c>
      <c r="B96" s="162">
        <v>0</v>
      </c>
      <c r="C96" s="162">
        <v>0</v>
      </c>
      <c r="D96" s="162">
        <v>0</v>
      </c>
      <c r="E96" s="162">
        <v>0</v>
      </c>
      <c r="F96" s="162">
        <v>0</v>
      </c>
      <c r="G96" s="77">
        <f t="shared" si="23"/>
        <v>0</v>
      </c>
    </row>
    <row r="97" spans="1:7" x14ac:dyDescent="0.25">
      <c r="A97" s="88" t="s">
        <v>323</v>
      </c>
      <c r="B97" s="163">
        <v>263800</v>
      </c>
      <c r="C97" s="163">
        <v>277215.75</v>
      </c>
      <c r="D97" s="162">
        <v>541015.75</v>
      </c>
      <c r="E97" s="163">
        <v>341015.75</v>
      </c>
      <c r="F97" s="163">
        <v>341015.75</v>
      </c>
      <c r="G97" s="77">
        <f t="shared" si="23"/>
        <v>200000</v>
      </c>
    </row>
    <row r="98" spans="1:7" x14ac:dyDescent="0.25">
      <c r="A98" s="90" t="s">
        <v>324</v>
      </c>
      <c r="B98" s="163">
        <v>200000</v>
      </c>
      <c r="C98" s="163">
        <v>161728.48000000001</v>
      </c>
      <c r="D98" s="162">
        <v>361728.48</v>
      </c>
      <c r="E98" s="163">
        <v>361728.48</v>
      </c>
      <c r="F98" s="163">
        <v>361728.48</v>
      </c>
      <c r="G98" s="77">
        <f t="shared" si="23"/>
        <v>0</v>
      </c>
    </row>
    <row r="99" spans="1:7" x14ac:dyDescent="0.25">
      <c r="A99" s="88" t="s">
        <v>325</v>
      </c>
      <c r="B99" s="163">
        <v>5148333.3</v>
      </c>
      <c r="C99" s="163">
        <v>2612206.4300000002</v>
      </c>
      <c r="D99" s="162">
        <v>7760539.7300000004</v>
      </c>
      <c r="E99" s="163">
        <v>7760539.7300000004</v>
      </c>
      <c r="F99" s="163">
        <v>7760539.7300000004</v>
      </c>
      <c r="G99" s="77">
        <f t="shared" si="23"/>
        <v>0</v>
      </c>
    </row>
    <row r="100" spans="1:7" x14ac:dyDescent="0.25">
      <c r="A100" s="88" t="s">
        <v>326</v>
      </c>
      <c r="B100" s="163">
        <v>491500</v>
      </c>
      <c r="C100" s="163">
        <v>-59243.7</v>
      </c>
      <c r="D100" s="162">
        <v>432256.3</v>
      </c>
      <c r="E100" s="163">
        <v>432256.3</v>
      </c>
      <c r="F100" s="163">
        <v>432256.3</v>
      </c>
      <c r="G100" s="77">
        <f t="shared" si="23"/>
        <v>0</v>
      </c>
    </row>
    <row r="101" spans="1:7" x14ac:dyDescent="0.25">
      <c r="A101" s="88" t="s">
        <v>327</v>
      </c>
      <c r="B101" s="163">
        <v>34000</v>
      </c>
      <c r="C101" s="163">
        <v>-14723.98</v>
      </c>
      <c r="D101" s="162">
        <v>19276.02</v>
      </c>
      <c r="E101" s="163">
        <v>19276.02</v>
      </c>
      <c r="F101" s="163">
        <v>19276.02</v>
      </c>
      <c r="G101" s="77">
        <f t="shared" si="23"/>
        <v>0</v>
      </c>
    </row>
    <row r="102" spans="1:7" x14ac:dyDescent="0.25">
      <c r="A102" s="88" t="s">
        <v>328</v>
      </c>
      <c r="B102" s="163">
        <v>737000</v>
      </c>
      <c r="C102" s="163">
        <v>83354.52</v>
      </c>
      <c r="D102" s="162">
        <v>820354.52</v>
      </c>
      <c r="E102" s="163">
        <v>820354.52</v>
      </c>
      <c r="F102" s="163">
        <v>820354.52</v>
      </c>
      <c r="G102" s="77">
        <f t="shared" si="23"/>
        <v>0</v>
      </c>
    </row>
    <row r="103" spans="1:7" x14ac:dyDescent="0.25">
      <c r="A103" s="87" t="s">
        <v>329</v>
      </c>
      <c r="B103" s="86">
        <f t="shared" ref="B103:G103" si="24">SUM(B104:B112)</f>
        <v>11260181.57</v>
      </c>
      <c r="C103" s="86">
        <f t="shared" si="24"/>
        <v>2316561.39</v>
      </c>
      <c r="D103" s="86">
        <f t="shared" si="24"/>
        <v>13576742.960000001</v>
      </c>
      <c r="E103" s="86">
        <f t="shared" si="24"/>
        <v>13340521.740000002</v>
      </c>
      <c r="F103" s="86">
        <f t="shared" si="24"/>
        <v>13340521.740000002</v>
      </c>
      <c r="G103" s="86">
        <f t="shared" si="24"/>
        <v>236221.22000000003</v>
      </c>
    </row>
    <row r="104" spans="1:7" x14ac:dyDescent="0.25">
      <c r="A104" s="88" t="s">
        <v>330</v>
      </c>
      <c r="B104" s="165">
        <v>9352981.5700000003</v>
      </c>
      <c r="C104" s="165">
        <v>1949045.34</v>
      </c>
      <c r="D104" s="164">
        <v>11302026.91</v>
      </c>
      <c r="E104" s="165">
        <v>11302026.91</v>
      </c>
      <c r="F104" s="165">
        <v>11302026.91</v>
      </c>
      <c r="G104" s="77">
        <f>D104-E104</f>
        <v>0</v>
      </c>
    </row>
    <row r="105" spans="1:7" x14ac:dyDescent="0.25">
      <c r="A105" s="88" t="s">
        <v>331</v>
      </c>
      <c r="B105" s="165">
        <v>1309200</v>
      </c>
      <c r="C105" s="165">
        <v>-858435.6</v>
      </c>
      <c r="D105" s="164">
        <v>450764.4</v>
      </c>
      <c r="E105" s="165">
        <v>256004.4</v>
      </c>
      <c r="F105" s="165">
        <v>256004.4</v>
      </c>
      <c r="G105" s="77">
        <f t="shared" ref="G105:G112" si="25">D105-E105</f>
        <v>194760.00000000003</v>
      </c>
    </row>
    <row r="106" spans="1:7" x14ac:dyDescent="0.25">
      <c r="A106" s="88" t="s">
        <v>332</v>
      </c>
      <c r="B106" s="165">
        <v>80000</v>
      </c>
      <c r="C106" s="165">
        <v>953883.48</v>
      </c>
      <c r="D106" s="164">
        <v>1033883.48</v>
      </c>
      <c r="E106" s="165">
        <v>1033883.48</v>
      </c>
      <c r="F106" s="165">
        <v>1033883.48</v>
      </c>
      <c r="G106" s="77">
        <f t="shared" si="25"/>
        <v>0</v>
      </c>
    </row>
    <row r="107" spans="1:7" x14ac:dyDescent="0.25">
      <c r="A107" s="88" t="s">
        <v>333</v>
      </c>
      <c r="B107" s="165">
        <v>0</v>
      </c>
      <c r="C107" s="165">
        <v>7100</v>
      </c>
      <c r="D107" s="164">
        <v>7100</v>
      </c>
      <c r="E107" s="165">
        <v>203.65</v>
      </c>
      <c r="F107" s="165">
        <v>203.65</v>
      </c>
      <c r="G107" s="77">
        <f t="shared" si="25"/>
        <v>6896.35</v>
      </c>
    </row>
    <row r="108" spans="1:7" x14ac:dyDescent="0.25">
      <c r="A108" s="88" t="s">
        <v>334</v>
      </c>
      <c r="B108" s="165">
        <v>318000</v>
      </c>
      <c r="C108" s="165">
        <v>-36098.51</v>
      </c>
      <c r="D108" s="164">
        <v>281901.49</v>
      </c>
      <c r="E108" s="165">
        <v>281901.49</v>
      </c>
      <c r="F108" s="165">
        <v>281901.49</v>
      </c>
      <c r="G108" s="77">
        <f t="shared" si="25"/>
        <v>0</v>
      </c>
    </row>
    <row r="109" spans="1:7" x14ac:dyDescent="0.25">
      <c r="A109" s="88" t="s">
        <v>335</v>
      </c>
      <c r="B109" s="164">
        <v>0</v>
      </c>
      <c r="C109" s="164">
        <v>0</v>
      </c>
      <c r="D109" s="164">
        <v>0</v>
      </c>
      <c r="E109" s="164">
        <v>0</v>
      </c>
      <c r="F109" s="164">
        <v>0</v>
      </c>
      <c r="G109" s="77">
        <f t="shared" si="25"/>
        <v>0</v>
      </c>
    </row>
    <row r="110" spans="1:7" x14ac:dyDescent="0.25">
      <c r="A110" s="88" t="s">
        <v>336</v>
      </c>
      <c r="B110" s="164">
        <v>0</v>
      </c>
      <c r="C110" s="164">
        <v>0</v>
      </c>
      <c r="D110" s="164">
        <v>0</v>
      </c>
      <c r="E110" s="164">
        <v>0</v>
      </c>
      <c r="F110" s="164">
        <v>0</v>
      </c>
      <c r="G110" s="77">
        <f t="shared" si="25"/>
        <v>0</v>
      </c>
    </row>
    <row r="111" spans="1:7" x14ac:dyDescent="0.25">
      <c r="A111" s="88" t="s">
        <v>337</v>
      </c>
      <c r="B111" s="165">
        <v>0</v>
      </c>
      <c r="C111" s="165">
        <v>335755.68</v>
      </c>
      <c r="D111" s="164">
        <v>335755.68</v>
      </c>
      <c r="E111" s="165">
        <v>301190.81</v>
      </c>
      <c r="F111" s="165">
        <v>301190.81</v>
      </c>
      <c r="G111" s="77">
        <f t="shared" si="25"/>
        <v>34564.869999999995</v>
      </c>
    </row>
    <row r="112" spans="1:7" x14ac:dyDescent="0.25">
      <c r="A112" s="88" t="s">
        <v>338</v>
      </c>
      <c r="B112" s="165">
        <v>200000</v>
      </c>
      <c r="C112" s="165">
        <v>-34689</v>
      </c>
      <c r="D112" s="164">
        <v>165311</v>
      </c>
      <c r="E112" s="165">
        <v>165311</v>
      </c>
      <c r="F112" s="165">
        <v>165311</v>
      </c>
      <c r="G112" s="77">
        <f t="shared" si="25"/>
        <v>0</v>
      </c>
    </row>
    <row r="113" spans="1:7" x14ac:dyDescent="0.25">
      <c r="A113" s="87" t="s">
        <v>339</v>
      </c>
      <c r="B113" s="86">
        <f t="shared" ref="B113:G113" si="26">SUM(B114:B122)</f>
        <v>0</v>
      </c>
      <c r="C113" s="86">
        <f t="shared" si="26"/>
        <v>3973614.5</v>
      </c>
      <c r="D113" s="86">
        <f t="shared" si="26"/>
        <v>3973614.5</v>
      </c>
      <c r="E113" s="86">
        <f t="shared" si="26"/>
        <v>2583389.5</v>
      </c>
      <c r="F113" s="86">
        <f t="shared" si="26"/>
        <v>2583389.5</v>
      </c>
      <c r="G113" s="86">
        <f t="shared" si="26"/>
        <v>1390225</v>
      </c>
    </row>
    <row r="114" spans="1:7" x14ac:dyDescent="0.25">
      <c r="A114" s="88" t="s">
        <v>340</v>
      </c>
      <c r="B114" s="166">
        <v>0</v>
      </c>
      <c r="C114" s="166">
        <v>0</v>
      </c>
      <c r="D114" s="166">
        <v>0</v>
      </c>
      <c r="E114" s="166">
        <v>0</v>
      </c>
      <c r="F114" s="166">
        <v>0</v>
      </c>
      <c r="G114" s="77">
        <f>D114-E114</f>
        <v>0</v>
      </c>
    </row>
    <row r="115" spans="1:7" x14ac:dyDescent="0.25">
      <c r="A115" s="88" t="s">
        <v>341</v>
      </c>
      <c r="B115" s="166">
        <v>0</v>
      </c>
      <c r="C115" s="166">
        <v>0</v>
      </c>
      <c r="D115" s="166">
        <v>0</v>
      </c>
      <c r="E115" s="166">
        <v>0</v>
      </c>
      <c r="F115" s="166">
        <v>0</v>
      </c>
      <c r="G115" s="77">
        <f t="shared" ref="G115:G122" si="27">D115-E115</f>
        <v>0</v>
      </c>
    </row>
    <row r="116" spans="1:7" x14ac:dyDescent="0.25">
      <c r="A116" s="88" t="s">
        <v>342</v>
      </c>
      <c r="B116" s="167">
        <v>0</v>
      </c>
      <c r="C116" s="167">
        <v>3973614.5</v>
      </c>
      <c r="D116" s="166">
        <v>3973614.5</v>
      </c>
      <c r="E116" s="167">
        <v>2583389.5</v>
      </c>
      <c r="F116" s="167">
        <v>2583389.5</v>
      </c>
      <c r="G116" s="77">
        <f t="shared" si="27"/>
        <v>1390225</v>
      </c>
    </row>
    <row r="117" spans="1:7" x14ac:dyDescent="0.25">
      <c r="A117" s="88" t="s">
        <v>343</v>
      </c>
      <c r="B117" s="166">
        <v>0</v>
      </c>
      <c r="C117" s="166">
        <v>0</v>
      </c>
      <c r="D117" s="166">
        <v>0</v>
      </c>
      <c r="E117" s="166">
        <v>0</v>
      </c>
      <c r="F117" s="166">
        <v>0</v>
      </c>
      <c r="G117" s="77">
        <f t="shared" si="27"/>
        <v>0</v>
      </c>
    </row>
    <row r="118" spans="1:7" x14ac:dyDescent="0.25">
      <c r="A118" s="88" t="s">
        <v>344</v>
      </c>
      <c r="B118" s="166">
        <v>0</v>
      </c>
      <c r="C118" s="166">
        <v>0</v>
      </c>
      <c r="D118" s="166">
        <v>0</v>
      </c>
      <c r="E118" s="166">
        <v>0</v>
      </c>
      <c r="F118" s="166">
        <v>0</v>
      </c>
      <c r="G118" s="77">
        <f t="shared" si="27"/>
        <v>0</v>
      </c>
    </row>
    <row r="119" spans="1:7" x14ac:dyDescent="0.25">
      <c r="A119" s="88" t="s">
        <v>345</v>
      </c>
      <c r="B119" s="166">
        <v>0</v>
      </c>
      <c r="C119" s="166">
        <v>0</v>
      </c>
      <c r="D119" s="166">
        <v>0</v>
      </c>
      <c r="E119" s="166">
        <v>0</v>
      </c>
      <c r="F119" s="166">
        <v>0</v>
      </c>
      <c r="G119" s="77">
        <f t="shared" si="27"/>
        <v>0</v>
      </c>
    </row>
    <row r="120" spans="1:7" x14ac:dyDescent="0.25">
      <c r="A120" s="88" t="s">
        <v>346</v>
      </c>
      <c r="B120" s="166">
        <v>0</v>
      </c>
      <c r="C120" s="166">
        <v>0</v>
      </c>
      <c r="D120" s="166">
        <v>0</v>
      </c>
      <c r="E120" s="166">
        <v>0</v>
      </c>
      <c r="F120" s="166">
        <v>0</v>
      </c>
      <c r="G120" s="77">
        <f t="shared" si="27"/>
        <v>0</v>
      </c>
    </row>
    <row r="121" spans="1:7" x14ac:dyDescent="0.25">
      <c r="A121" s="88" t="s">
        <v>347</v>
      </c>
      <c r="B121" s="166">
        <v>0</v>
      </c>
      <c r="C121" s="166">
        <v>0</v>
      </c>
      <c r="D121" s="166">
        <v>0</v>
      </c>
      <c r="E121" s="166">
        <v>0</v>
      </c>
      <c r="F121" s="166">
        <v>0</v>
      </c>
      <c r="G121" s="77">
        <f t="shared" si="27"/>
        <v>0</v>
      </c>
    </row>
    <row r="122" spans="1:7" x14ac:dyDescent="0.25">
      <c r="A122" s="88" t="s">
        <v>348</v>
      </c>
      <c r="B122" s="166">
        <v>0</v>
      </c>
      <c r="C122" s="166">
        <v>0</v>
      </c>
      <c r="D122" s="166">
        <v>0</v>
      </c>
      <c r="E122" s="166">
        <v>0</v>
      </c>
      <c r="F122" s="166">
        <v>0</v>
      </c>
      <c r="G122" s="77">
        <f t="shared" si="27"/>
        <v>0</v>
      </c>
    </row>
    <row r="123" spans="1:7" x14ac:dyDescent="0.25">
      <c r="A123" s="87" t="s">
        <v>349</v>
      </c>
      <c r="B123" s="86">
        <f t="shared" ref="B123:G123" si="28">SUM(B124:B132)</f>
        <v>124000</v>
      </c>
      <c r="C123" s="86">
        <f t="shared" si="28"/>
        <v>50889.520000000004</v>
      </c>
      <c r="D123" s="86">
        <f t="shared" si="28"/>
        <v>174889.52000000002</v>
      </c>
      <c r="E123" s="86">
        <f t="shared" si="28"/>
        <v>174889.52000000002</v>
      </c>
      <c r="F123" s="86">
        <f t="shared" si="28"/>
        <v>174889.52000000002</v>
      </c>
      <c r="G123" s="86">
        <f t="shared" si="28"/>
        <v>0</v>
      </c>
    </row>
    <row r="124" spans="1:7" x14ac:dyDescent="0.25">
      <c r="A124" s="88" t="s">
        <v>350</v>
      </c>
      <c r="B124" s="169">
        <v>20000</v>
      </c>
      <c r="C124" s="169">
        <v>4700</v>
      </c>
      <c r="D124" s="168">
        <v>24700</v>
      </c>
      <c r="E124" s="169">
        <v>24700</v>
      </c>
      <c r="F124" s="169">
        <v>24700</v>
      </c>
      <c r="G124" s="77">
        <f>D124-E124</f>
        <v>0</v>
      </c>
    </row>
    <row r="125" spans="1:7" x14ac:dyDescent="0.25">
      <c r="A125" s="88" t="s">
        <v>351</v>
      </c>
      <c r="B125" s="169">
        <v>0</v>
      </c>
      <c r="C125" s="169">
        <v>24775.360000000001</v>
      </c>
      <c r="D125" s="168">
        <v>24775.360000000001</v>
      </c>
      <c r="E125" s="169">
        <v>24775.360000000001</v>
      </c>
      <c r="F125" s="169">
        <v>24775.360000000001</v>
      </c>
      <c r="G125" s="77">
        <f t="shared" ref="G125:G132" si="29">D125-E125</f>
        <v>0</v>
      </c>
    </row>
    <row r="126" spans="1:7" x14ac:dyDescent="0.25">
      <c r="A126" s="88" t="s">
        <v>352</v>
      </c>
      <c r="B126" s="168">
        <v>0</v>
      </c>
      <c r="C126" s="168">
        <v>0</v>
      </c>
      <c r="D126" s="168">
        <v>0</v>
      </c>
      <c r="E126" s="168">
        <v>0</v>
      </c>
      <c r="F126" s="168">
        <v>0</v>
      </c>
      <c r="G126" s="77">
        <f t="shared" si="29"/>
        <v>0</v>
      </c>
    </row>
    <row r="127" spans="1:7" x14ac:dyDescent="0.25">
      <c r="A127" s="88" t="s">
        <v>353</v>
      </c>
      <c r="B127" s="168">
        <v>0</v>
      </c>
      <c r="C127" s="168">
        <v>0</v>
      </c>
      <c r="D127" s="168">
        <v>0</v>
      </c>
      <c r="E127" s="168">
        <v>0</v>
      </c>
      <c r="F127" s="168">
        <v>0</v>
      </c>
      <c r="G127" s="77">
        <f t="shared" si="29"/>
        <v>0</v>
      </c>
    </row>
    <row r="128" spans="1:7" x14ac:dyDescent="0.25">
      <c r="A128" s="88" t="s">
        <v>354</v>
      </c>
      <c r="B128" s="168">
        <v>0</v>
      </c>
      <c r="C128" s="168">
        <v>0</v>
      </c>
      <c r="D128" s="168">
        <v>0</v>
      </c>
      <c r="E128" s="168">
        <v>0</v>
      </c>
      <c r="F128" s="168">
        <v>0</v>
      </c>
      <c r="G128" s="77">
        <f t="shared" si="29"/>
        <v>0</v>
      </c>
    </row>
    <row r="129" spans="1:7" x14ac:dyDescent="0.25">
      <c r="A129" s="88" t="s">
        <v>355</v>
      </c>
      <c r="B129" s="169">
        <v>104000</v>
      </c>
      <c r="C129" s="169">
        <v>21414.16</v>
      </c>
      <c r="D129" s="168">
        <v>125414.16</v>
      </c>
      <c r="E129" s="169">
        <v>125414.16</v>
      </c>
      <c r="F129" s="169">
        <v>125414.16</v>
      </c>
      <c r="G129" s="77">
        <f t="shared" si="29"/>
        <v>0</v>
      </c>
    </row>
    <row r="130" spans="1:7" x14ac:dyDescent="0.25">
      <c r="A130" s="88" t="s">
        <v>356</v>
      </c>
      <c r="B130" s="168">
        <v>0</v>
      </c>
      <c r="C130" s="168">
        <v>0</v>
      </c>
      <c r="D130" s="168">
        <v>0</v>
      </c>
      <c r="E130" s="168">
        <v>0</v>
      </c>
      <c r="F130" s="168">
        <v>0</v>
      </c>
      <c r="G130" s="77">
        <f t="shared" si="29"/>
        <v>0</v>
      </c>
    </row>
    <row r="131" spans="1:7" x14ac:dyDescent="0.25">
      <c r="A131" s="88" t="s">
        <v>357</v>
      </c>
      <c r="B131" s="168">
        <v>0</v>
      </c>
      <c r="C131" s="168">
        <v>0</v>
      </c>
      <c r="D131" s="168">
        <v>0</v>
      </c>
      <c r="E131" s="168">
        <v>0</v>
      </c>
      <c r="F131" s="168">
        <v>0</v>
      </c>
      <c r="G131" s="77">
        <f t="shared" si="29"/>
        <v>0</v>
      </c>
    </row>
    <row r="132" spans="1:7" x14ac:dyDescent="0.25">
      <c r="A132" s="88" t="s">
        <v>358</v>
      </c>
      <c r="B132" s="168">
        <v>0</v>
      </c>
      <c r="C132" s="168">
        <v>0</v>
      </c>
      <c r="D132" s="168">
        <v>0</v>
      </c>
      <c r="E132" s="168">
        <v>0</v>
      </c>
      <c r="F132" s="168">
        <v>0</v>
      </c>
      <c r="G132" s="77">
        <f t="shared" si="29"/>
        <v>0</v>
      </c>
    </row>
    <row r="133" spans="1:7" x14ac:dyDescent="0.25">
      <c r="A133" s="87" t="s">
        <v>359</v>
      </c>
      <c r="B133" s="86">
        <f t="shared" ref="B133:G133" si="30">SUM(B134:B136)</f>
        <v>0</v>
      </c>
      <c r="C133" s="86">
        <f t="shared" si="30"/>
        <v>76913444.859999999</v>
      </c>
      <c r="D133" s="86">
        <f t="shared" si="30"/>
        <v>76913444.859999999</v>
      </c>
      <c r="E133" s="86">
        <f t="shared" si="30"/>
        <v>37577658.950000003</v>
      </c>
      <c r="F133" s="86">
        <f t="shared" si="30"/>
        <v>36221990.32</v>
      </c>
      <c r="G133" s="86">
        <f t="shared" si="30"/>
        <v>39335785.909999996</v>
      </c>
    </row>
    <row r="134" spans="1:7" x14ac:dyDescent="0.25">
      <c r="A134" s="88" t="s">
        <v>360</v>
      </c>
      <c r="B134" s="171">
        <v>0</v>
      </c>
      <c r="C134" s="171">
        <v>73304349.409999996</v>
      </c>
      <c r="D134" s="170">
        <v>73304349.409999996</v>
      </c>
      <c r="E134" s="171">
        <v>37577658.950000003</v>
      </c>
      <c r="F134" s="171">
        <v>36221990.32</v>
      </c>
      <c r="G134" s="77">
        <f>D134-E134</f>
        <v>35726690.459999993</v>
      </c>
    </row>
    <row r="135" spans="1:7" x14ac:dyDescent="0.25">
      <c r="A135" s="88" t="s">
        <v>361</v>
      </c>
      <c r="B135" s="171">
        <v>0</v>
      </c>
      <c r="C135" s="171">
        <v>3609095.45</v>
      </c>
      <c r="D135" s="170">
        <v>3609095.45</v>
      </c>
      <c r="E135" s="171">
        <v>0</v>
      </c>
      <c r="F135" s="171">
        <v>0</v>
      </c>
      <c r="G135" s="77">
        <f t="shared" ref="G135:G136" si="31">D135-E135</f>
        <v>3609095.45</v>
      </c>
    </row>
    <row r="136" spans="1:7" x14ac:dyDescent="0.25">
      <c r="A136" s="88" t="s">
        <v>362</v>
      </c>
      <c r="B136" s="170">
        <v>0</v>
      </c>
      <c r="C136" s="170">
        <v>0</v>
      </c>
      <c r="D136" s="170">
        <v>0</v>
      </c>
      <c r="E136" s="170">
        <v>0</v>
      </c>
      <c r="F136" s="170">
        <v>0</v>
      </c>
      <c r="G136" s="77">
        <f t="shared" si="31"/>
        <v>0</v>
      </c>
    </row>
    <row r="137" spans="1:7" x14ac:dyDescent="0.25">
      <c r="A137" s="87" t="s">
        <v>363</v>
      </c>
      <c r="B137" s="86">
        <f t="shared" ref="B137:G137" si="32">SUM(B138:B142,B144:B145)</f>
        <v>0</v>
      </c>
      <c r="C137" s="86">
        <f t="shared" si="32"/>
        <v>0</v>
      </c>
      <c r="D137" s="86">
        <f t="shared" si="32"/>
        <v>0</v>
      </c>
      <c r="E137" s="86">
        <f t="shared" si="32"/>
        <v>0</v>
      </c>
      <c r="F137" s="86">
        <f t="shared" si="32"/>
        <v>0</v>
      </c>
      <c r="G137" s="86">
        <f t="shared" si="32"/>
        <v>0</v>
      </c>
    </row>
    <row r="138" spans="1:7" x14ac:dyDescent="0.25">
      <c r="A138" s="88" t="s">
        <v>364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365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33">D139-E139</f>
        <v>0</v>
      </c>
    </row>
    <row r="140" spans="1:7" x14ac:dyDescent="0.25">
      <c r="A140" s="88" t="s">
        <v>366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33"/>
        <v>0</v>
      </c>
    </row>
    <row r="141" spans="1:7" x14ac:dyDescent="0.25">
      <c r="A141" s="88" t="s">
        <v>367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33"/>
        <v>0</v>
      </c>
    </row>
    <row r="142" spans="1:7" x14ac:dyDescent="0.25">
      <c r="A142" s="88" t="s">
        <v>368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33"/>
        <v>0</v>
      </c>
    </row>
    <row r="143" spans="1:7" x14ac:dyDescent="0.25">
      <c r="A143" s="88" t="s">
        <v>369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33"/>
        <v>0</v>
      </c>
    </row>
    <row r="144" spans="1:7" x14ac:dyDescent="0.25">
      <c r="A144" s="88" t="s">
        <v>370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33"/>
        <v>0</v>
      </c>
    </row>
    <row r="145" spans="1:7" x14ac:dyDescent="0.25">
      <c r="A145" s="88" t="s">
        <v>371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33"/>
        <v>0</v>
      </c>
    </row>
    <row r="146" spans="1:7" x14ac:dyDescent="0.25">
      <c r="A146" s="87" t="s">
        <v>372</v>
      </c>
      <c r="B146" s="86">
        <f t="shared" ref="B146:G146" si="34">SUM(B147:B149)</f>
        <v>25835020</v>
      </c>
      <c r="C146" s="86">
        <f t="shared" si="34"/>
        <v>-25795020</v>
      </c>
      <c r="D146" s="86">
        <f t="shared" si="34"/>
        <v>40000</v>
      </c>
      <c r="E146" s="86">
        <f t="shared" si="34"/>
        <v>40000</v>
      </c>
      <c r="F146" s="86">
        <f t="shared" si="34"/>
        <v>40000</v>
      </c>
      <c r="G146" s="86">
        <f t="shared" si="34"/>
        <v>0</v>
      </c>
    </row>
    <row r="147" spans="1:7" x14ac:dyDescent="0.25">
      <c r="A147" s="88" t="s">
        <v>373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374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35">D148-E148</f>
        <v>0</v>
      </c>
    </row>
    <row r="149" spans="1:7" x14ac:dyDescent="0.25">
      <c r="A149" s="88" t="s">
        <v>375</v>
      </c>
      <c r="B149" s="174">
        <v>25835020</v>
      </c>
      <c r="C149" s="174">
        <v>-25795020</v>
      </c>
      <c r="D149" s="173">
        <v>40000</v>
      </c>
      <c r="E149" s="174">
        <v>40000</v>
      </c>
      <c r="F149" s="174">
        <v>40000</v>
      </c>
      <c r="G149" s="77">
        <f t="shared" si="35"/>
        <v>0</v>
      </c>
    </row>
    <row r="150" spans="1:7" x14ac:dyDescent="0.25">
      <c r="A150" s="87" t="s">
        <v>376</v>
      </c>
      <c r="B150" s="86">
        <f t="shared" ref="B150:G150" si="36">SUM(B151:B157)</f>
        <v>0</v>
      </c>
      <c r="C150" s="86">
        <f t="shared" si="36"/>
        <v>0</v>
      </c>
      <c r="D150" s="86">
        <f t="shared" si="36"/>
        <v>0</v>
      </c>
      <c r="E150" s="86">
        <f t="shared" si="36"/>
        <v>0</v>
      </c>
      <c r="F150" s="86">
        <f t="shared" si="36"/>
        <v>0</v>
      </c>
      <c r="G150" s="86">
        <f t="shared" si="36"/>
        <v>0</v>
      </c>
    </row>
    <row r="151" spans="1:7" x14ac:dyDescent="0.25">
      <c r="A151" s="88" t="s">
        <v>377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378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37">D152-E152</f>
        <v>0</v>
      </c>
    </row>
    <row r="153" spans="1:7" x14ac:dyDescent="0.25">
      <c r="A153" s="88" t="s">
        <v>379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37"/>
        <v>0</v>
      </c>
    </row>
    <row r="154" spans="1:7" x14ac:dyDescent="0.25">
      <c r="A154" s="90" t="s">
        <v>380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37"/>
        <v>0</v>
      </c>
    </row>
    <row r="155" spans="1:7" x14ac:dyDescent="0.25">
      <c r="A155" s="88" t="s">
        <v>381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37"/>
        <v>0</v>
      </c>
    </row>
    <row r="156" spans="1:7" x14ac:dyDescent="0.25">
      <c r="A156" s="88" t="s">
        <v>382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37"/>
        <v>0</v>
      </c>
    </row>
    <row r="157" spans="1:7" x14ac:dyDescent="0.25">
      <c r="A157" s="88" t="s">
        <v>383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37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385</v>
      </c>
      <c r="B159" s="93">
        <f t="shared" ref="B159:G159" si="38">B9+B84</f>
        <v>145558510.79000002</v>
      </c>
      <c r="C159" s="93">
        <f t="shared" si="38"/>
        <v>137007053.65000001</v>
      </c>
      <c r="D159" s="93">
        <f t="shared" si="38"/>
        <v>282565564.44000006</v>
      </c>
      <c r="E159" s="93">
        <f t="shared" si="38"/>
        <v>205198559.61000001</v>
      </c>
      <c r="F159" s="93">
        <f t="shared" si="38"/>
        <v>202895525.91</v>
      </c>
      <c r="G159" s="93">
        <f t="shared" si="38"/>
        <v>77367004.829999998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10 G27 B18:F18 G29:G37 B28:F28 G39:G47 B38:F38 G49:G57 B48:F48 G59:G61 B58:F58 B63:G70 B62:F62 B71:F73 B103:D103 B93:C93 E93:F93 G11:G17 G19:G26 B75:F85 B113:F113 B123:F123 B133:F133 B137:F148 B150:F159 E103:F10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1"/>
  <sheetViews>
    <sheetView showGridLines="0" topLeftCell="A49" zoomScale="78" zoomScaleNormal="78" workbookViewId="0">
      <selection activeCell="I62" sqref="I62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37" t="s">
        <v>386</v>
      </c>
      <c r="B1" s="238"/>
      <c r="C1" s="238"/>
      <c r="D1" s="238"/>
      <c r="E1" s="238"/>
      <c r="F1" s="238"/>
      <c r="G1" s="239"/>
    </row>
    <row r="2" spans="1:7" ht="15" customHeight="1" x14ac:dyDescent="0.25">
      <c r="A2" s="114" t="str">
        <f>'Formato 1'!A2</f>
        <v>MUNICIPIO DE OCAMPO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387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31 de Diciembre de 2023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232" t="s">
        <v>6</v>
      </c>
      <c r="B7" s="234" t="s">
        <v>304</v>
      </c>
      <c r="C7" s="234"/>
      <c r="D7" s="234"/>
      <c r="E7" s="234"/>
      <c r="F7" s="234"/>
      <c r="G7" s="236" t="s">
        <v>305</v>
      </c>
    </row>
    <row r="8" spans="1:7" ht="30" x14ac:dyDescent="0.25">
      <c r="A8" s="233"/>
      <c r="B8" s="26" t="s">
        <v>306</v>
      </c>
      <c r="C8" s="7" t="s">
        <v>236</v>
      </c>
      <c r="D8" s="26" t="s">
        <v>237</v>
      </c>
      <c r="E8" s="26" t="s">
        <v>192</v>
      </c>
      <c r="F8" s="26" t="s">
        <v>209</v>
      </c>
      <c r="G8" s="235"/>
    </row>
    <row r="9" spans="1:7" ht="15.75" customHeight="1" x14ac:dyDescent="0.25">
      <c r="A9" s="27" t="s">
        <v>388</v>
      </c>
      <c r="B9" s="31">
        <f>SUM(B10:B49)</f>
        <v>100034299.78999999</v>
      </c>
      <c r="C9" s="31">
        <f t="shared" ref="C9:G9" si="0">SUM(C10:C49)</f>
        <v>76304142.810000002</v>
      </c>
      <c r="D9" s="31">
        <f t="shared" si="0"/>
        <v>176338442.60000002</v>
      </c>
      <c r="E9" s="31">
        <f t="shared" si="0"/>
        <v>140138420.78999996</v>
      </c>
      <c r="F9" s="31">
        <f t="shared" si="0"/>
        <v>139191055.72000003</v>
      </c>
      <c r="G9" s="31">
        <f t="shared" si="0"/>
        <v>36200021.81000001</v>
      </c>
    </row>
    <row r="10" spans="1:7" x14ac:dyDescent="0.25">
      <c r="A10" s="176" t="s">
        <v>558</v>
      </c>
      <c r="B10" s="179">
        <v>12051254.84</v>
      </c>
      <c r="C10" s="179">
        <v>19005777.620000001</v>
      </c>
      <c r="D10" s="178">
        <v>31057032.460000001</v>
      </c>
      <c r="E10" s="179">
        <v>26398547.699999999</v>
      </c>
      <c r="F10" s="179">
        <v>26057694.27</v>
      </c>
      <c r="G10" s="77">
        <f>D10-E10</f>
        <v>4658484.7600000016</v>
      </c>
    </row>
    <row r="11" spans="1:7" x14ac:dyDescent="0.25">
      <c r="A11" s="176" t="s">
        <v>559</v>
      </c>
      <c r="B11" s="179">
        <v>389446.24</v>
      </c>
      <c r="C11" s="179">
        <v>-90389.79</v>
      </c>
      <c r="D11" s="178">
        <v>299056.45</v>
      </c>
      <c r="E11" s="179">
        <v>292121.78999999998</v>
      </c>
      <c r="F11" s="179">
        <v>292121.76</v>
      </c>
      <c r="G11" s="77">
        <f t="shared" ref="G11:G49" si="1">D11-E11</f>
        <v>6934.6600000000326</v>
      </c>
    </row>
    <row r="12" spans="1:7" x14ac:dyDescent="0.25">
      <c r="A12" s="176" t="s">
        <v>560</v>
      </c>
      <c r="B12" s="179">
        <v>1084100.1599999999</v>
      </c>
      <c r="C12" s="179">
        <v>111533.16</v>
      </c>
      <c r="D12" s="178">
        <v>1195633.3199999998</v>
      </c>
      <c r="E12" s="179">
        <v>1067650.6599999999</v>
      </c>
      <c r="F12" s="179">
        <v>1067650.6100000001</v>
      </c>
      <c r="G12" s="77">
        <f t="shared" si="1"/>
        <v>127982.65999999992</v>
      </c>
    </row>
    <row r="13" spans="1:7" x14ac:dyDescent="0.25">
      <c r="A13" s="176" t="s">
        <v>561</v>
      </c>
      <c r="B13" s="179">
        <v>3763841.54</v>
      </c>
      <c r="C13" s="179">
        <v>237435.38</v>
      </c>
      <c r="D13" s="178">
        <v>4001276.92</v>
      </c>
      <c r="E13" s="179">
        <v>3934821.43</v>
      </c>
      <c r="F13" s="179">
        <v>3929649.17</v>
      </c>
      <c r="G13" s="77">
        <f t="shared" si="1"/>
        <v>66455.489999999758</v>
      </c>
    </row>
    <row r="14" spans="1:7" s="172" customFormat="1" x14ac:dyDescent="0.25">
      <c r="A14" s="176" t="s">
        <v>562</v>
      </c>
      <c r="B14" s="179">
        <v>1131625.69</v>
      </c>
      <c r="C14" s="179">
        <v>48704.49</v>
      </c>
      <c r="D14" s="178">
        <v>1180330.18</v>
      </c>
      <c r="E14" s="179">
        <v>1089204.33</v>
      </c>
      <c r="F14" s="179">
        <v>1070730.21</v>
      </c>
      <c r="G14" s="77">
        <f t="shared" si="1"/>
        <v>91125.84999999986</v>
      </c>
    </row>
    <row r="15" spans="1:7" s="172" customFormat="1" x14ac:dyDescent="0.25">
      <c r="A15" s="176" t="s">
        <v>563</v>
      </c>
      <c r="B15" s="179">
        <v>331814.65000000002</v>
      </c>
      <c r="C15" s="179">
        <v>8.18</v>
      </c>
      <c r="D15" s="178">
        <v>331822.83</v>
      </c>
      <c r="E15" s="179">
        <v>331820.65999999997</v>
      </c>
      <c r="F15" s="179">
        <v>331820.84000000003</v>
      </c>
      <c r="G15" s="77">
        <f t="shared" si="1"/>
        <v>2.1700000000419095</v>
      </c>
    </row>
    <row r="16" spans="1:7" s="172" customFormat="1" x14ac:dyDescent="0.25">
      <c r="A16" s="176" t="s">
        <v>564</v>
      </c>
      <c r="B16" s="179">
        <v>204737.11</v>
      </c>
      <c r="C16" s="179">
        <v>-32119.58</v>
      </c>
      <c r="D16" s="178">
        <v>172617.52999999997</v>
      </c>
      <c r="E16" s="179">
        <v>167967.53</v>
      </c>
      <c r="F16" s="179">
        <v>167967.56</v>
      </c>
      <c r="G16" s="77">
        <f t="shared" si="1"/>
        <v>4649.9999999999709</v>
      </c>
    </row>
    <row r="17" spans="1:7" s="172" customFormat="1" x14ac:dyDescent="0.25">
      <c r="A17" s="176" t="s">
        <v>565</v>
      </c>
      <c r="B17" s="179">
        <v>314676.94</v>
      </c>
      <c r="C17" s="179">
        <v>-0.01</v>
      </c>
      <c r="D17" s="178">
        <v>314676.93</v>
      </c>
      <c r="E17" s="179">
        <v>314676.92</v>
      </c>
      <c r="F17" s="179">
        <v>314676.76</v>
      </c>
      <c r="G17" s="77">
        <f t="shared" si="1"/>
        <v>1.0000000009313226E-2</v>
      </c>
    </row>
    <row r="18" spans="1:7" s="172" customFormat="1" x14ac:dyDescent="0.25">
      <c r="A18" s="176" t="s">
        <v>566</v>
      </c>
      <c r="B18" s="179">
        <v>0</v>
      </c>
      <c r="C18" s="179">
        <v>133164.31</v>
      </c>
      <c r="D18" s="178">
        <v>133164.31</v>
      </c>
      <c r="E18" s="179">
        <v>133164.31</v>
      </c>
      <c r="F18" s="179">
        <v>77978.47</v>
      </c>
      <c r="G18" s="77">
        <f t="shared" si="1"/>
        <v>0</v>
      </c>
    </row>
    <row r="19" spans="1:7" s="172" customFormat="1" x14ac:dyDescent="0.25">
      <c r="A19" s="176" t="s">
        <v>567</v>
      </c>
      <c r="B19" s="179">
        <v>2392131.21</v>
      </c>
      <c r="C19" s="179">
        <v>12611.22</v>
      </c>
      <c r="D19" s="178">
        <v>2404742.4300000002</v>
      </c>
      <c r="E19" s="179">
        <v>2279584.2200000002</v>
      </c>
      <c r="F19" s="179">
        <v>2279584.38</v>
      </c>
      <c r="G19" s="77">
        <f t="shared" si="1"/>
        <v>125158.20999999996</v>
      </c>
    </row>
    <row r="20" spans="1:7" s="172" customFormat="1" x14ac:dyDescent="0.25">
      <c r="A20" s="176" t="s">
        <v>568</v>
      </c>
      <c r="B20" s="179">
        <v>807109.08</v>
      </c>
      <c r="C20" s="179">
        <v>88435.81</v>
      </c>
      <c r="D20" s="178">
        <v>895544.8899999999</v>
      </c>
      <c r="E20" s="179">
        <v>875157.56</v>
      </c>
      <c r="F20" s="179">
        <v>873917.4</v>
      </c>
      <c r="G20" s="77">
        <f t="shared" si="1"/>
        <v>20387.329999999842</v>
      </c>
    </row>
    <row r="21" spans="1:7" s="172" customFormat="1" x14ac:dyDescent="0.25">
      <c r="A21" s="176" t="s">
        <v>569</v>
      </c>
      <c r="B21" s="179">
        <v>10488817.24</v>
      </c>
      <c r="C21" s="179">
        <v>4536049.32</v>
      </c>
      <c r="D21" s="178">
        <v>15024866.560000001</v>
      </c>
      <c r="E21" s="179">
        <v>14445344.35</v>
      </c>
      <c r="F21" s="179">
        <v>14320501.77</v>
      </c>
      <c r="G21" s="77">
        <f t="shared" si="1"/>
        <v>579522.21000000089</v>
      </c>
    </row>
    <row r="22" spans="1:7" s="172" customFormat="1" x14ac:dyDescent="0.25">
      <c r="A22" s="176" t="s">
        <v>570</v>
      </c>
      <c r="B22" s="179">
        <v>11664032.880000001</v>
      </c>
      <c r="C22" s="179">
        <v>-543264.63</v>
      </c>
      <c r="D22" s="178">
        <v>11120768.25</v>
      </c>
      <c r="E22" s="179">
        <v>10969646.279999999</v>
      </c>
      <c r="F22" s="179">
        <v>10969646.279999999</v>
      </c>
      <c r="G22" s="77">
        <f t="shared" si="1"/>
        <v>151121.97000000067</v>
      </c>
    </row>
    <row r="23" spans="1:7" s="172" customFormat="1" x14ac:dyDescent="0.25">
      <c r="A23" s="176" t="s">
        <v>571</v>
      </c>
      <c r="B23" s="179">
        <v>1941652.88</v>
      </c>
      <c r="C23" s="179">
        <v>1065820.1599999999</v>
      </c>
      <c r="D23" s="178">
        <v>3007473.04</v>
      </c>
      <c r="E23" s="179">
        <v>2935136.3</v>
      </c>
      <c r="F23" s="179">
        <v>2932936.95</v>
      </c>
      <c r="G23" s="77">
        <f t="shared" si="1"/>
        <v>72336.740000000224</v>
      </c>
    </row>
    <row r="24" spans="1:7" s="172" customFormat="1" x14ac:dyDescent="0.25">
      <c r="A24" s="176" t="s">
        <v>572</v>
      </c>
      <c r="B24" s="179">
        <v>554264.98</v>
      </c>
      <c r="C24" s="179">
        <v>0</v>
      </c>
      <c r="D24" s="178">
        <v>554264.98</v>
      </c>
      <c r="E24" s="179">
        <v>29013.34</v>
      </c>
      <c r="F24" s="179">
        <v>29013.34</v>
      </c>
      <c r="G24" s="77">
        <f t="shared" si="1"/>
        <v>525251.64</v>
      </c>
    </row>
    <row r="25" spans="1:7" s="172" customFormat="1" x14ac:dyDescent="0.25">
      <c r="A25" s="176" t="s">
        <v>573</v>
      </c>
      <c r="B25" s="179">
        <v>8538907.3699999992</v>
      </c>
      <c r="C25" s="179">
        <v>1593179.91</v>
      </c>
      <c r="D25" s="178">
        <v>10132087.279999999</v>
      </c>
      <c r="E25" s="179">
        <v>9779632.6899999995</v>
      </c>
      <c r="F25" s="179">
        <v>9779632.7899999991</v>
      </c>
      <c r="G25" s="77">
        <f t="shared" si="1"/>
        <v>352454.58999999985</v>
      </c>
    </row>
    <row r="26" spans="1:7" s="172" customFormat="1" x14ac:dyDescent="0.25">
      <c r="A26" s="176" t="s">
        <v>574</v>
      </c>
      <c r="B26" s="179">
        <v>2371488.75</v>
      </c>
      <c r="C26" s="179">
        <v>2347349.4</v>
      </c>
      <c r="D26" s="178">
        <v>4718838.1500000004</v>
      </c>
      <c r="E26" s="179">
        <v>4623355.17</v>
      </c>
      <c r="F26" s="179">
        <v>4623355.21</v>
      </c>
      <c r="G26" s="77">
        <f t="shared" si="1"/>
        <v>95482.980000000447</v>
      </c>
    </row>
    <row r="27" spans="1:7" s="172" customFormat="1" x14ac:dyDescent="0.25">
      <c r="A27" s="176" t="s">
        <v>575</v>
      </c>
      <c r="B27" s="179">
        <v>2223931.9900000002</v>
      </c>
      <c r="C27" s="179">
        <v>13500.96</v>
      </c>
      <c r="D27" s="178">
        <v>2237432.9500000002</v>
      </c>
      <c r="E27" s="179">
        <v>2226221.35</v>
      </c>
      <c r="F27" s="179">
        <v>2226221.2200000002</v>
      </c>
      <c r="G27" s="77">
        <f t="shared" si="1"/>
        <v>11211.600000000093</v>
      </c>
    </row>
    <row r="28" spans="1:7" s="172" customFormat="1" x14ac:dyDescent="0.25">
      <c r="A28" s="176" t="s">
        <v>576</v>
      </c>
      <c r="B28" s="179">
        <v>1217780.43</v>
      </c>
      <c r="C28" s="179">
        <v>23975.21</v>
      </c>
      <c r="D28" s="178">
        <v>1241755.6399999999</v>
      </c>
      <c r="E28" s="179">
        <v>1241755.6399999999</v>
      </c>
      <c r="F28" s="179">
        <v>1241755.82</v>
      </c>
      <c r="G28" s="77">
        <f t="shared" si="1"/>
        <v>0</v>
      </c>
    </row>
    <row r="29" spans="1:7" s="172" customFormat="1" x14ac:dyDescent="0.25">
      <c r="A29" s="176" t="s">
        <v>577</v>
      </c>
      <c r="B29" s="179">
        <v>118892.1</v>
      </c>
      <c r="C29" s="179">
        <v>5805.99</v>
      </c>
      <c r="D29" s="178">
        <v>124698.09000000001</v>
      </c>
      <c r="E29" s="179">
        <v>111029.99</v>
      </c>
      <c r="F29" s="179">
        <v>111030</v>
      </c>
      <c r="G29" s="77">
        <f t="shared" si="1"/>
        <v>13668.100000000006</v>
      </c>
    </row>
    <row r="30" spans="1:7" s="172" customFormat="1" x14ac:dyDescent="0.25">
      <c r="A30" s="176" t="s">
        <v>578</v>
      </c>
      <c r="B30" s="179">
        <v>1485392.71</v>
      </c>
      <c r="C30" s="179">
        <v>-744582.39</v>
      </c>
      <c r="D30" s="178">
        <v>740810.32</v>
      </c>
      <c r="E30" s="179">
        <v>707291.79</v>
      </c>
      <c r="F30" s="179">
        <v>707291.8</v>
      </c>
      <c r="G30" s="77">
        <f t="shared" si="1"/>
        <v>33518.529999999912</v>
      </c>
    </row>
    <row r="31" spans="1:7" s="172" customFormat="1" x14ac:dyDescent="0.25">
      <c r="A31" s="176" t="s">
        <v>579</v>
      </c>
      <c r="B31" s="179">
        <v>771961.75</v>
      </c>
      <c r="C31" s="179">
        <v>-70714.98</v>
      </c>
      <c r="D31" s="178">
        <v>701246.77</v>
      </c>
      <c r="E31" s="179">
        <v>660046.77</v>
      </c>
      <c r="F31" s="179">
        <v>660046.68000000005</v>
      </c>
      <c r="G31" s="77">
        <f t="shared" si="1"/>
        <v>41200</v>
      </c>
    </row>
    <row r="32" spans="1:7" s="172" customFormat="1" x14ac:dyDescent="0.25">
      <c r="A32" s="176" t="s">
        <v>580</v>
      </c>
      <c r="B32" s="179">
        <v>4018876.34</v>
      </c>
      <c r="C32" s="179">
        <v>1311805.08</v>
      </c>
      <c r="D32" s="178">
        <v>5330681.42</v>
      </c>
      <c r="E32" s="179">
        <v>4344143.21</v>
      </c>
      <c r="F32" s="179">
        <v>4089822.17</v>
      </c>
      <c r="G32" s="77">
        <f t="shared" si="1"/>
        <v>986538.21</v>
      </c>
    </row>
    <row r="33" spans="1:7" s="172" customFormat="1" x14ac:dyDescent="0.25">
      <c r="A33" s="176" t="s">
        <v>581</v>
      </c>
      <c r="B33" s="179">
        <v>770882.79</v>
      </c>
      <c r="C33" s="179">
        <v>186616.4</v>
      </c>
      <c r="D33" s="178">
        <v>957499.19000000006</v>
      </c>
      <c r="E33" s="179">
        <v>902654.25</v>
      </c>
      <c r="F33" s="179">
        <v>902654.25</v>
      </c>
      <c r="G33" s="77">
        <f t="shared" si="1"/>
        <v>54844.940000000061</v>
      </c>
    </row>
    <row r="34" spans="1:7" s="172" customFormat="1" x14ac:dyDescent="0.25">
      <c r="A34" s="176" t="s">
        <v>582</v>
      </c>
      <c r="B34" s="179">
        <v>5864402.8499999996</v>
      </c>
      <c r="C34" s="179">
        <v>-2822746.6</v>
      </c>
      <c r="D34" s="178">
        <v>3041656.2499999995</v>
      </c>
      <c r="E34" s="179">
        <v>2977822.53</v>
      </c>
      <c r="F34" s="179">
        <v>2977433.5</v>
      </c>
      <c r="G34" s="77">
        <f t="shared" si="1"/>
        <v>63833.719999999739</v>
      </c>
    </row>
    <row r="35" spans="1:7" s="172" customFormat="1" x14ac:dyDescent="0.25">
      <c r="A35" s="176" t="s">
        <v>583</v>
      </c>
      <c r="B35" s="179">
        <v>1371073.84</v>
      </c>
      <c r="C35" s="179">
        <v>386894.01</v>
      </c>
      <c r="D35" s="178">
        <v>1757967.85</v>
      </c>
      <c r="E35" s="179">
        <v>1749560.04</v>
      </c>
      <c r="F35" s="179">
        <v>1714760</v>
      </c>
      <c r="G35" s="77">
        <f t="shared" si="1"/>
        <v>8407.8100000000559</v>
      </c>
    </row>
    <row r="36" spans="1:7" s="172" customFormat="1" x14ac:dyDescent="0.25">
      <c r="A36" s="176" t="s">
        <v>584</v>
      </c>
      <c r="B36" s="179">
        <v>7089484.4400000004</v>
      </c>
      <c r="C36" s="179">
        <v>7185134.9900000002</v>
      </c>
      <c r="D36" s="178">
        <v>14274619.43</v>
      </c>
      <c r="E36" s="179">
        <v>9353569.0299999993</v>
      </c>
      <c r="F36" s="179">
        <v>9353569</v>
      </c>
      <c r="G36" s="77">
        <f t="shared" si="1"/>
        <v>4921050.4000000004</v>
      </c>
    </row>
    <row r="37" spans="1:7" s="172" customFormat="1" x14ac:dyDescent="0.25">
      <c r="A37" s="176" t="s">
        <v>585</v>
      </c>
      <c r="B37" s="179">
        <v>2836156.14</v>
      </c>
      <c r="C37" s="179">
        <v>-459453.71</v>
      </c>
      <c r="D37" s="178">
        <v>2376702.4300000002</v>
      </c>
      <c r="E37" s="179">
        <v>2239251.2799999998</v>
      </c>
      <c r="F37" s="179">
        <v>2239251.14</v>
      </c>
      <c r="G37" s="77">
        <f t="shared" si="1"/>
        <v>137451.15000000037</v>
      </c>
    </row>
    <row r="38" spans="1:7" s="172" customFormat="1" x14ac:dyDescent="0.25">
      <c r="A38" s="176" t="s">
        <v>586</v>
      </c>
      <c r="B38" s="179">
        <v>6613429.1799999997</v>
      </c>
      <c r="C38" s="179">
        <v>8199553.4699999997</v>
      </c>
      <c r="D38" s="178">
        <v>14812982.649999999</v>
      </c>
      <c r="E38" s="179">
        <v>14516992.050000001</v>
      </c>
      <c r="F38" s="179">
        <v>14453191.98</v>
      </c>
      <c r="G38" s="77">
        <f t="shared" si="1"/>
        <v>295990.59999999776</v>
      </c>
    </row>
    <row r="39" spans="1:7" s="172" customFormat="1" x14ac:dyDescent="0.25">
      <c r="A39" s="176" t="s">
        <v>587</v>
      </c>
      <c r="B39" s="179">
        <v>86092.1</v>
      </c>
      <c r="C39" s="179">
        <v>6</v>
      </c>
      <c r="D39" s="178">
        <v>86098.1</v>
      </c>
      <c r="E39" s="179">
        <v>86098.08</v>
      </c>
      <c r="F39" s="179">
        <v>86098.09</v>
      </c>
      <c r="G39" s="77">
        <f t="shared" si="1"/>
        <v>2.0000000004074536E-2</v>
      </c>
    </row>
    <row r="40" spans="1:7" s="172" customFormat="1" x14ac:dyDescent="0.25">
      <c r="A40" s="176" t="s">
        <v>588</v>
      </c>
      <c r="B40" s="179">
        <v>483823.62</v>
      </c>
      <c r="C40" s="179">
        <v>-160615.21</v>
      </c>
      <c r="D40" s="178">
        <v>323208.41000000003</v>
      </c>
      <c r="E40" s="179">
        <v>313012.61</v>
      </c>
      <c r="F40" s="179">
        <v>313012.58</v>
      </c>
      <c r="G40" s="77">
        <f t="shared" si="1"/>
        <v>10195.800000000047</v>
      </c>
    </row>
    <row r="41" spans="1:7" s="172" customFormat="1" x14ac:dyDescent="0.25">
      <c r="A41" s="176" t="s">
        <v>589</v>
      </c>
      <c r="B41" s="179">
        <v>1561977.96</v>
      </c>
      <c r="C41" s="179">
        <v>180438.91</v>
      </c>
      <c r="D41" s="178">
        <v>1742416.8699999999</v>
      </c>
      <c r="E41" s="179">
        <v>1553314.88</v>
      </c>
      <c r="F41" s="179">
        <v>1553314.84</v>
      </c>
      <c r="G41" s="77">
        <f t="shared" si="1"/>
        <v>189101.99</v>
      </c>
    </row>
    <row r="42" spans="1:7" s="172" customFormat="1" x14ac:dyDescent="0.25">
      <c r="A42" s="176" t="s">
        <v>590</v>
      </c>
      <c r="B42" s="179">
        <v>83278.350000000006</v>
      </c>
      <c r="C42" s="179">
        <v>-3038.61</v>
      </c>
      <c r="D42" s="178">
        <v>80239.740000000005</v>
      </c>
      <c r="E42" s="179">
        <v>70616.55</v>
      </c>
      <c r="F42" s="179">
        <v>70616.460000000006</v>
      </c>
      <c r="G42" s="77">
        <f t="shared" si="1"/>
        <v>9623.1900000000023</v>
      </c>
    </row>
    <row r="43" spans="1:7" s="172" customFormat="1" x14ac:dyDescent="0.25">
      <c r="A43" s="176" t="s">
        <v>591</v>
      </c>
      <c r="B43" s="179">
        <v>853254.61</v>
      </c>
      <c r="C43" s="179">
        <v>259990.17</v>
      </c>
      <c r="D43" s="178">
        <v>1113244.78</v>
      </c>
      <c r="E43" s="179">
        <v>1066427.74</v>
      </c>
      <c r="F43" s="179">
        <v>1066427.56</v>
      </c>
      <c r="G43" s="77">
        <f t="shared" si="1"/>
        <v>46817.040000000037</v>
      </c>
    </row>
    <row r="44" spans="1:7" s="172" customFormat="1" x14ac:dyDescent="0.25">
      <c r="A44" s="176" t="s">
        <v>592</v>
      </c>
      <c r="B44" s="179">
        <v>1531516.12</v>
      </c>
      <c r="C44" s="179">
        <v>1877280.95</v>
      </c>
      <c r="D44" s="178">
        <v>3408797.0700000003</v>
      </c>
      <c r="E44" s="179">
        <v>3342467.55</v>
      </c>
      <c r="F44" s="179">
        <v>3304880.4</v>
      </c>
      <c r="G44" s="77">
        <f t="shared" si="1"/>
        <v>66329.520000000484</v>
      </c>
    </row>
    <row r="45" spans="1:7" s="172" customFormat="1" x14ac:dyDescent="0.25">
      <c r="A45" s="176" t="s">
        <v>593</v>
      </c>
      <c r="B45" s="179">
        <v>415006</v>
      </c>
      <c r="C45" s="179">
        <v>18644.810000000001</v>
      </c>
      <c r="D45" s="178">
        <v>433650.81</v>
      </c>
      <c r="E45" s="179">
        <v>383963.64</v>
      </c>
      <c r="F45" s="179">
        <v>383963.7</v>
      </c>
      <c r="G45" s="77">
        <f t="shared" si="1"/>
        <v>49687.169999999984</v>
      </c>
    </row>
    <row r="46" spans="1:7" x14ac:dyDescent="0.25">
      <c r="A46" s="176" t="s">
        <v>594</v>
      </c>
      <c r="B46" s="179">
        <v>889715.59</v>
      </c>
      <c r="C46" s="179">
        <v>32683577.260000002</v>
      </c>
      <c r="D46" s="178">
        <v>33573292.850000001</v>
      </c>
      <c r="E46" s="179">
        <v>11452229.58</v>
      </c>
      <c r="F46" s="179">
        <v>11452229.74</v>
      </c>
      <c r="G46" s="77">
        <f t="shared" si="1"/>
        <v>22121063.270000003</v>
      </c>
    </row>
    <row r="47" spans="1:7" x14ac:dyDescent="0.25">
      <c r="A47" s="176" t="s">
        <v>595</v>
      </c>
      <c r="B47" s="179">
        <v>243425.43</v>
      </c>
      <c r="C47" s="179">
        <v>6281.76</v>
      </c>
      <c r="D47" s="178">
        <v>249707.19</v>
      </c>
      <c r="E47" s="179">
        <v>244767.2</v>
      </c>
      <c r="F47" s="179">
        <v>244767.19</v>
      </c>
      <c r="G47" s="77">
        <f t="shared" si="1"/>
        <v>4939.9899999999907</v>
      </c>
    </row>
    <row r="48" spans="1:7" x14ac:dyDescent="0.25">
      <c r="A48" s="176" t="s">
        <v>596</v>
      </c>
      <c r="B48" s="179">
        <v>284167.82</v>
      </c>
      <c r="C48" s="179">
        <v>-28000</v>
      </c>
      <c r="D48" s="178">
        <v>256167.82</v>
      </c>
      <c r="E48" s="179">
        <v>8980.5</v>
      </c>
      <c r="F48" s="179">
        <v>8980.5</v>
      </c>
      <c r="G48" s="77">
        <f t="shared" si="1"/>
        <v>247187.32</v>
      </c>
    </row>
    <row r="49" spans="1:7" x14ac:dyDescent="0.25">
      <c r="A49" s="176" t="s">
        <v>597</v>
      </c>
      <c r="B49" s="179">
        <v>1189876.07</v>
      </c>
      <c r="C49" s="179">
        <v>-260506.61</v>
      </c>
      <c r="D49" s="178">
        <v>929369.46000000008</v>
      </c>
      <c r="E49" s="179">
        <v>919359.29</v>
      </c>
      <c r="F49" s="179">
        <v>910859.33</v>
      </c>
      <c r="G49" s="77">
        <f t="shared" si="1"/>
        <v>10010.170000000042</v>
      </c>
    </row>
    <row r="50" spans="1:7" x14ac:dyDescent="0.25">
      <c r="A50" s="32" t="s">
        <v>153</v>
      </c>
      <c r="B50" s="51"/>
      <c r="C50" s="51"/>
      <c r="D50" s="51"/>
      <c r="E50" s="51"/>
      <c r="F50" s="51"/>
      <c r="G50" s="51"/>
    </row>
    <row r="51" spans="1:7" x14ac:dyDescent="0.25">
      <c r="A51" s="3" t="s">
        <v>389</v>
      </c>
      <c r="B51" s="4">
        <f>SUM(B52:B68)</f>
        <v>45524211</v>
      </c>
      <c r="C51" s="4">
        <f t="shared" ref="C51:G51" si="2">SUM(C52:C68)</f>
        <v>60702910.840000004</v>
      </c>
      <c r="D51" s="4">
        <f t="shared" si="2"/>
        <v>106227121.84</v>
      </c>
      <c r="E51" s="4">
        <f t="shared" si="2"/>
        <v>65060138.819999993</v>
      </c>
      <c r="F51" s="4">
        <f t="shared" si="2"/>
        <v>63704470.189999998</v>
      </c>
      <c r="G51" s="4">
        <f t="shared" si="2"/>
        <v>41166983.020000003</v>
      </c>
    </row>
    <row r="52" spans="1:7" x14ac:dyDescent="0.25">
      <c r="A52" s="180" t="s">
        <v>560</v>
      </c>
      <c r="B52" s="182">
        <v>0</v>
      </c>
      <c r="C52" s="182">
        <v>40000</v>
      </c>
      <c r="D52" s="181">
        <v>40000</v>
      </c>
      <c r="E52" s="182">
        <v>40000</v>
      </c>
      <c r="F52" s="182">
        <v>40000</v>
      </c>
      <c r="G52" s="77">
        <f t="shared" ref="G52:G68" si="3">D52-E52</f>
        <v>0</v>
      </c>
    </row>
    <row r="53" spans="1:7" s="177" customFormat="1" x14ac:dyDescent="0.25">
      <c r="A53" s="180" t="s">
        <v>567</v>
      </c>
      <c r="B53" s="182">
        <v>0</v>
      </c>
      <c r="C53" s="182">
        <v>6100</v>
      </c>
      <c r="D53" s="181">
        <v>6100</v>
      </c>
      <c r="E53" s="182">
        <v>106.21</v>
      </c>
      <c r="F53" s="182">
        <v>106.21</v>
      </c>
      <c r="G53" s="77">
        <f t="shared" si="3"/>
        <v>5993.79</v>
      </c>
    </row>
    <row r="54" spans="1:7" s="177" customFormat="1" x14ac:dyDescent="0.25">
      <c r="A54" s="180" t="s">
        <v>569</v>
      </c>
      <c r="B54" s="182">
        <v>6516564.8700000001</v>
      </c>
      <c r="C54" s="182">
        <v>4727644.57</v>
      </c>
      <c r="D54" s="181">
        <v>11244209.440000001</v>
      </c>
      <c r="E54" s="182">
        <v>10849449.439999999</v>
      </c>
      <c r="F54" s="182">
        <v>10849449.439999999</v>
      </c>
      <c r="G54" s="77">
        <f t="shared" si="3"/>
        <v>394760.00000000186</v>
      </c>
    </row>
    <row r="55" spans="1:7" s="177" customFormat="1" x14ac:dyDescent="0.25">
      <c r="A55" s="180" t="s">
        <v>570</v>
      </c>
      <c r="B55" s="182">
        <v>4524709.43</v>
      </c>
      <c r="C55" s="182">
        <v>1329468.6000000001</v>
      </c>
      <c r="D55" s="181">
        <v>5854178.0299999993</v>
      </c>
      <c r="E55" s="182">
        <v>5854178.0300000003</v>
      </c>
      <c r="F55" s="182">
        <v>5854178.0300000003</v>
      </c>
      <c r="G55" s="77">
        <f t="shared" si="3"/>
        <v>0</v>
      </c>
    </row>
    <row r="56" spans="1:7" s="177" customFormat="1" x14ac:dyDescent="0.25">
      <c r="A56" s="180" t="s">
        <v>571</v>
      </c>
      <c r="B56" s="182">
        <v>600000</v>
      </c>
      <c r="C56" s="182">
        <v>80000</v>
      </c>
      <c r="D56" s="181">
        <v>680000</v>
      </c>
      <c r="E56" s="182">
        <v>680000</v>
      </c>
      <c r="F56" s="182">
        <v>680000</v>
      </c>
      <c r="G56" s="77">
        <f t="shared" si="3"/>
        <v>0</v>
      </c>
    </row>
    <row r="57" spans="1:7" s="177" customFormat="1" x14ac:dyDescent="0.25">
      <c r="A57" s="180" t="s">
        <v>574</v>
      </c>
      <c r="B57" s="182">
        <v>3642200</v>
      </c>
      <c r="C57" s="182">
        <v>-358943.42</v>
      </c>
      <c r="D57" s="181">
        <v>3283256.58</v>
      </c>
      <c r="E57" s="182">
        <v>3283256.58</v>
      </c>
      <c r="F57" s="182">
        <v>3283256.58</v>
      </c>
      <c r="G57" s="77">
        <f t="shared" si="3"/>
        <v>0</v>
      </c>
    </row>
    <row r="58" spans="1:7" s="177" customFormat="1" x14ac:dyDescent="0.25">
      <c r="A58" s="180" t="s">
        <v>575</v>
      </c>
      <c r="B58" s="182">
        <v>768000</v>
      </c>
      <c r="C58" s="182">
        <v>46731.63</v>
      </c>
      <c r="D58" s="181">
        <v>814731.63</v>
      </c>
      <c r="E58" s="182">
        <v>814731.63</v>
      </c>
      <c r="F58" s="182">
        <v>814731.63</v>
      </c>
      <c r="G58" s="77">
        <f t="shared" si="3"/>
        <v>0</v>
      </c>
    </row>
    <row r="59" spans="1:7" s="177" customFormat="1" x14ac:dyDescent="0.25">
      <c r="A59" s="180" t="s">
        <v>577</v>
      </c>
      <c r="B59" s="182">
        <v>89500</v>
      </c>
      <c r="C59" s="182">
        <v>30757</v>
      </c>
      <c r="D59" s="181">
        <v>120257</v>
      </c>
      <c r="E59" s="182">
        <v>120257</v>
      </c>
      <c r="F59" s="182">
        <v>120257</v>
      </c>
      <c r="G59" s="77">
        <f t="shared" si="3"/>
        <v>0</v>
      </c>
    </row>
    <row r="60" spans="1:7" s="177" customFormat="1" x14ac:dyDescent="0.25">
      <c r="A60" s="180" t="s">
        <v>578</v>
      </c>
      <c r="B60" s="182">
        <v>141500</v>
      </c>
      <c r="C60" s="182">
        <v>-15966</v>
      </c>
      <c r="D60" s="181">
        <v>125534</v>
      </c>
      <c r="E60" s="182">
        <v>125534</v>
      </c>
      <c r="F60" s="182">
        <v>125534</v>
      </c>
      <c r="G60" s="77">
        <f t="shared" si="3"/>
        <v>0</v>
      </c>
    </row>
    <row r="61" spans="1:7" s="177" customFormat="1" x14ac:dyDescent="0.25">
      <c r="A61" s="180" t="s">
        <v>579</v>
      </c>
      <c r="B61" s="182">
        <v>18750</v>
      </c>
      <c r="C61" s="182">
        <v>-3719</v>
      </c>
      <c r="D61" s="181">
        <v>15031</v>
      </c>
      <c r="E61" s="182">
        <v>15031</v>
      </c>
      <c r="F61" s="182">
        <v>15031</v>
      </c>
      <c r="G61" s="77">
        <f t="shared" si="3"/>
        <v>0</v>
      </c>
    </row>
    <row r="62" spans="1:7" x14ac:dyDescent="0.25">
      <c r="A62" s="180" t="s">
        <v>580</v>
      </c>
      <c r="B62" s="182">
        <v>3068966.7</v>
      </c>
      <c r="C62" s="182">
        <v>-1920546.07</v>
      </c>
      <c r="D62" s="181">
        <v>1148420.6300000001</v>
      </c>
      <c r="E62" s="182">
        <v>1148420.6299999999</v>
      </c>
      <c r="F62" s="182">
        <v>1148420.6299999999</v>
      </c>
      <c r="G62" s="77">
        <f t="shared" si="3"/>
        <v>0</v>
      </c>
    </row>
    <row r="63" spans="1:7" x14ac:dyDescent="0.25">
      <c r="A63" s="180" t="s">
        <v>581</v>
      </c>
      <c r="B63" s="182">
        <v>279000</v>
      </c>
      <c r="C63" s="182">
        <v>163112.69</v>
      </c>
      <c r="D63" s="181">
        <v>442112.69</v>
      </c>
      <c r="E63" s="182">
        <v>442112.69</v>
      </c>
      <c r="F63" s="182">
        <v>442112.69</v>
      </c>
      <c r="G63" s="77">
        <f t="shared" si="3"/>
        <v>0</v>
      </c>
    </row>
    <row r="64" spans="1:7" x14ac:dyDescent="0.25">
      <c r="A64" s="180" t="s">
        <v>584</v>
      </c>
      <c r="B64" s="182">
        <v>0</v>
      </c>
      <c r="C64" s="182">
        <v>4273614.5</v>
      </c>
      <c r="D64" s="181">
        <v>4273614.5</v>
      </c>
      <c r="E64" s="182">
        <v>2848824.63</v>
      </c>
      <c r="F64" s="182">
        <v>2848824.63</v>
      </c>
      <c r="G64" s="77">
        <f t="shared" si="3"/>
        <v>1424789.87</v>
      </c>
    </row>
    <row r="65" spans="1:7" x14ac:dyDescent="0.25">
      <c r="A65" s="180" t="s">
        <v>589</v>
      </c>
      <c r="B65" s="182">
        <v>40000</v>
      </c>
      <c r="C65" s="182">
        <v>94000</v>
      </c>
      <c r="D65" s="181">
        <v>134000</v>
      </c>
      <c r="E65" s="182">
        <v>134000</v>
      </c>
      <c r="F65" s="182">
        <v>134000</v>
      </c>
      <c r="G65" s="77">
        <f t="shared" si="3"/>
        <v>0</v>
      </c>
    </row>
    <row r="66" spans="1:7" x14ac:dyDescent="0.25">
      <c r="A66" s="180" t="s">
        <v>591</v>
      </c>
      <c r="B66" s="182">
        <v>0</v>
      </c>
      <c r="C66" s="182">
        <v>163600</v>
      </c>
      <c r="D66" s="181">
        <v>163600</v>
      </c>
      <c r="E66" s="182">
        <v>158406.53</v>
      </c>
      <c r="F66" s="182">
        <v>158406.53</v>
      </c>
      <c r="G66" s="77">
        <f t="shared" si="3"/>
        <v>5193.4700000000012</v>
      </c>
    </row>
    <row r="67" spans="1:7" x14ac:dyDescent="0.25">
      <c r="A67" s="180" t="s">
        <v>593</v>
      </c>
      <c r="B67" s="182">
        <v>0</v>
      </c>
      <c r="C67" s="182">
        <v>200500</v>
      </c>
      <c r="D67" s="181">
        <v>200500</v>
      </c>
      <c r="E67" s="182">
        <v>200040.02</v>
      </c>
      <c r="F67" s="182">
        <v>200040.02</v>
      </c>
      <c r="G67" s="77">
        <f t="shared" si="3"/>
        <v>459.98000000001048</v>
      </c>
    </row>
    <row r="68" spans="1:7" x14ac:dyDescent="0.25">
      <c r="A68" s="180" t="s">
        <v>594</v>
      </c>
      <c r="B68" s="182">
        <v>25835020</v>
      </c>
      <c r="C68" s="182">
        <v>51846556.340000004</v>
      </c>
      <c r="D68" s="181">
        <v>77681576.340000004</v>
      </c>
      <c r="E68" s="182">
        <v>38345790.43</v>
      </c>
      <c r="F68" s="182">
        <v>36990121.799999997</v>
      </c>
      <c r="G68" s="77">
        <f t="shared" si="3"/>
        <v>39335785.910000004</v>
      </c>
    </row>
    <row r="69" spans="1:7" x14ac:dyDescent="0.25">
      <c r="A69" s="32" t="s">
        <v>153</v>
      </c>
      <c r="B69" s="51"/>
      <c r="C69" s="51"/>
      <c r="D69" s="51"/>
      <c r="E69" s="51"/>
      <c r="F69" s="51"/>
      <c r="G69" s="51"/>
    </row>
    <row r="70" spans="1:7" x14ac:dyDescent="0.25">
      <c r="A70" s="3" t="s">
        <v>385</v>
      </c>
      <c r="B70" s="4">
        <f>SUM(B51,B9)</f>
        <v>145558510.78999999</v>
      </c>
      <c r="C70" s="4">
        <f t="shared" ref="C70:G70" si="4">SUM(C51,C9)</f>
        <v>137007053.65000001</v>
      </c>
      <c r="D70" s="4">
        <f t="shared" si="4"/>
        <v>282565564.44000006</v>
      </c>
      <c r="E70" s="4">
        <f t="shared" si="4"/>
        <v>205198559.60999995</v>
      </c>
      <c r="F70" s="4">
        <f t="shared" si="4"/>
        <v>202895525.91000003</v>
      </c>
      <c r="G70" s="4">
        <f t="shared" si="4"/>
        <v>77367004.830000013</v>
      </c>
    </row>
    <row r="71" spans="1:7" x14ac:dyDescent="0.25">
      <c r="A71" s="57"/>
      <c r="B71" s="57"/>
      <c r="C71" s="57"/>
      <c r="D71" s="57"/>
      <c r="E71" s="57"/>
      <c r="F71" s="57"/>
      <c r="G71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50:G51 B9:G9 B69:G7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G70 B9:G9 G10:G49 B50:G51 G52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9" zoomScale="62" zoomScaleNormal="62" workbookViewId="0">
      <selection activeCell="J19" sqref="J1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43" t="s">
        <v>390</v>
      </c>
      <c r="B1" s="244"/>
      <c r="C1" s="244"/>
      <c r="D1" s="244"/>
      <c r="E1" s="244"/>
      <c r="F1" s="244"/>
      <c r="G1" s="244"/>
    </row>
    <row r="2" spans="1:7" x14ac:dyDescent="0.25">
      <c r="A2" s="114" t="str">
        <f>'Formato 1'!A2</f>
        <v>MUNICIPIO DE OCAMPO</v>
      </c>
      <c r="B2" s="115"/>
      <c r="C2" s="115"/>
      <c r="D2" s="115"/>
      <c r="E2" s="115"/>
      <c r="F2" s="115"/>
      <c r="G2" s="116"/>
    </row>
    <row r="3" spans="1:7" x14ac:dyDescent="0.25">
      <c r="A3" s="117" t="s">
        <v>391</v>
      </c>
      <c r="B3" s="118"/>
      <c r="C3" s="118"/>
      <c r="D3" s="118"/>
      <c r="E3" s="118"/>
      <c r="F3" s="118"/>
      <c r="G3" s="119"/>
    </row>
    <row r="4" spans="1:7" x14ac:dyDescent="0.25">
      <c r="A4" s="117" t="s">
        <v>392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232" t="s">
        <v>6</v>
      </c>
      <c r="B7" s="240" t="s">
        <v>304</v>
      </c>
      <c r="C7" s="241"/>
      <c r="D7" s="241"/>
      <c r="E7" s="241"/>
      <c r="F7" s="242"/>
      <c r="G7" s="236" t="s">
        <v>393</v>
      </c>
    </row>
    <row r="8" spans="1:7" ht="30" x14ac:dyDescent="0.25">
      <c r="A8" s="233"/>
      <c r="B8" s="26" t="s">
        <v>306</v>
      </c>
      <c r="C8" s="7" t="s">
        <v>394</v>
      </c>
      <c r="D8" s="26" t="s">
        <v>308</v>
      </c>
      <c r="E8" s="26" t="s">
        <v>192</v>
      </c>
      <c r="F8" s="33" t="s">
        <v>209</v>
      </c>
      <c r="G8" s="235"/>
    </row>
    <row r="9" spans="1:7" ht="16.5" customHeight="1" x14ac:dyDescent="0.25">
      <c r="A9" s="27" t="s">
        <v>395</v>
      </c>
      <c r="B9" s="31">
        <f>SUM(B10,B19,B27,B37)</f>
        <v>100034299.78999999</v>
      </c>
      <c r="C9" s="31">
        <f t="shared" ref="C9:G9" si="0">SUM(C10,C19,C27,C37)</f>
        <v>76304142.810000002</v>
      </c>
      <c r="D9" s="31">
        <f t="shared" si="0"/>
        <v>176338442.60000002</v>
      </c>
      <c r="E9" s="31">
        <f t="shared" si="0"/>
        <v>140138420.78999999</v>
      </c>
      <c r="F9" s="31">
        <f t="shared" si="0"/>
        <v>139191055.72</v>
      </c>
      <c r="G9" s="31">
        <f t="shared" si="0"/>
        <v>36200021.81000001</v>
      </c>
    </row>
    <row r="10" spans="1:7" ht="15" customHeight="1" x14ac:dyDescent="0.25">
      <c r="A10" s="60" t="s">
        <v>396</v>
      </c>
      <c r="B10" s="4">
        <f>SUM(B11:B18)</f>
        <v>54681985.670000002</v>
      </c>
      <c r="C10" s="4">
        <f t="shared" ref="C10:G10" si="1">SUM(C11:C18)</f>
        <v>31253870.940000001</v>
      </c>
      <c r="D10" s="4">
        <f t="shared" si="1"/>
        <v>85935856.610000014</v>
      </c>
      <c r="E10" s="4">
        <f t="shared" si="1"/>
        <v>79316461.739999995</v>
      </c>
      <c r="F10" s="4">
        <f t="shared" si="1"/>
        <v>78838635.349999994</v>
      </c>
      <c r="G10" s="4">
        <f t="shared" si="1"/>
        <v>6619394.8700000038</v>
      </c>
    </row>
    <row r="11" spans="1:7" x14ac:dyDescent="0.25">
      <c r="A11" s="80" t="s">
        <v>397</v>
      </c>
      <c r="B11" s="183">
        <v>0</v>
      </c>
      <c r="C11" s="183">
        <v>0</v>
      </c>
      <c r="D11" s="183">
        <v>0</v>
      </c>
      <c r="E11" s="183">
        <v>0</v>
      </c>
      <c r="F11" s="183">
        <v>0</v>
      </c>
      <c r="G11" s="185">
        <f>D11-E11</f>
        <v>0</v>
      </c>
    </row>
    <row r="12" spans="1:7" x14ac:dyDescent="0.25">
      <c r="A12" s="80" t="s">
        <v>398</v>
      </c>
      <c r="B12" s="184">
        <v>415006</v>
      </c>
      <c r="C12" s="184">
        <v>18644.810000000001</v>
      </c>
      <c r="D12" s="183">
        <v>433650.81</v>
      </c>
      <c r="E12" s="184">
        <v>383963.64</v>
      </c>
      <c r="F12" s="184">
        <v>383963.7</v>
      </c>
      <c r="G12" s="185">
        <f t="shared" ref="G12:G18" si="2">D12-E12</f>
        <v>49687.169999999984</v>
      </c>
    </row>
    <row r="13" spans="1:7" x14ac:dyDescent="0.25">
      <c r="A13" s="80" t="s">
        <v>399</v>
      </c>
      <c r="B13" s="184">
        <v>20019198.859999999</v>
      </c>
      <c r="C13" s="184">
        <v>18982328.82</v>
      </c>
      <c r="D13" s="183">
        <v>39001527.68</v>
      </c>
      <c r="E13" s="184">
        <v>34037272.939999998</v>
      </c>
      <c r="F13" s="184">
        <v>33664272.93</v>
      </c>
      <c r="G13" s="185">
        <f t="shared" si="2"/>
        <v>4964254.7400000021</v>
      </c>
    </row>
    <row r="14" spans="1:7" x14ac:dyDescent="0.25">
      <c r="A14" s="80" t="s">
        <v>400</v>
      </c>
      <c r="B14" s="183">
        <v>0</v>
      </c>
      <c r="C14" s="183">
        <v>0</v>
      </c>
      <c r="D14" s="183">
        <v>0</v>
      </c>
      <c r="E14" s="183">
        <v>0</v>
      </c>
      <c r="F14" s="183">
        <v>0</v>
      </c>
      <c r="G14" s="185">
        <f t="shared" si="2"/>
        <v>0</v>
      </c>
    </row>
    <row r="15" spans="1:7" x14ac:dyDescent="0.25">
      <c r="A15" s="80" t="s">
        <v>401</v>
      </c>
      <c r="B15" s="184">
        <v>4730756.41</v>
      </c>
      <c r="C15" s="184">
        <v>1969727.98</v>
      </c>
      <c r="D15" s="183">
        <v>6700484.3900000006</v>
      </c>
      <c r="E15" s="184">
        <v>6496836.9699999997</v>
      </c>
      <c r="F15" s="184">
        <v>6458009.8200000003</v>
      </c>
      <c r="G15" s="185">
        <f t="shared" si="2"/>
        <v>203647.42000000086</v>
      </c>
    </row>
    <row r="16" spans="1:7" x14ac:dyDescent="0.25">
      <c r="A16" s="80" t="s">
        <v>402</v>
      </c>
      <c r="B16" s="183">
        <v>0</v>
      </c>
      <c r="C16" s="183">
        <v>0</v>
      </c>
      <c r="D16" s="183">
        <v>0</v>
      </c>
      <c r="E16" s="183">
        <v>0</v>
      </c>
      <c r="F16" s="183">
        <v>0</v>
      </c>
      <c r="G16" s="185">
        <f t="shared" si="2"/>
        <v>0</v>
      </c>
    </row>
    <row r="17" spans="1:7" x14ac:dyDescent="0.25">
      <c r="A17" s="80" t="s">
        <v>403</v>
      </c>
      <c r="B17" s="184">
        <v>14159950.74</v>
      </c>
      <c r="C17" s="184">
        <v>522555.53</v>
      </c>
      <c r="D17" s="183">
        <v>14682506.27</v>
      </c>
      <c r="E17" s="184">
        <v>13933795.92</v>
      </c>
      <c r="F17" s="184">
        <v>13931596.57</v>
      </c>
      <c r="G17" s="185">
        <f t="shared" si="2"/>
        <v>748710.34999999963</v>
      </c>
    </row>
    <row r="18" spans="1:7" x14ac:dyDescent="0.25">
      <c r="A18" s="80" t="s">
        <v>404</v>
      </c>
      <c r="B18" s="184">
        <v>15357073.66</v>
      </c>
      <c r="C18" s="184">
        <v>9760613.8000000007</v>
      </c>
      <c r="D18" s="183">
        <v>25117687.460000001</v>
      </c>
      <c r="E18" s="184">
        <v>24464592.27</v>
      </c>
      <c r="F18" s="184">
        <v>24400792.329999998</v>
      </c>
      <c r="G18" s="185">
        <f t="shared" si="2"/>
        <v>653095.19000000134</v>
      </c>
    </row>
    <row r="19" spans="1:7" x14ac:dyDescent="0.25">
      <c r="A19" s="60" t="s">
        <v>405</v>
      </c>
      <c r="B19" s="4">
        <f>SUM(B20:B26)</f>
        <v>43279165.710000001</v>
      </c>
      <c r="C19" s="4">
        <f t="shared" ref="C19:F19" si="3">SUM(C20:C26)</f>
        <v>44691363.68</v>
      </c>
      <c r="D19" s="4">
        <f t="shared" si="3"/>
        <v>87970529.390000015</v>
      </c>
      <c r="E19" s="4">
        <f t="shared" si="3"/>
        <v>58645499.769999996</v>
      </c>
      <c r="F19" s="4">
        <f t="shared" si="3"/>
        <v>58210760.939999998</v>
      </c>
      <c r="G19" s="4">
        <f>SUM(G20:G26)</f>
        <v>29325029.620000008</v>
      </c>
    </row>
    <row r="20" spans="1:7" x14ac:dyDescent="0.25">
      <c r="A20" s="80" t="s">
        <v>406</v>
      </c>
      <c r="B20" s="188">
        <v>4212595.21</v>
      </c>
      <c r="C20" s="188">
        <v>224092.57</v>
      </c>
      <c r="D20" s="187">
        <v>4436687.78</v>
      </c>
      <c r="E20" s="188">
        <v>4370631.24</v>
      </c>
      <c r="F20" s="189">
        <v>4370631.29</v>
      </c>
      <c r="G20" s="186">
        <f>D20-E20</f>
        <v>66056.540000000037</v>
      </c>
    </row>
    <row r="21" spans="1:7" x14ac:dyDescent="0.25">
      <c r="A21" s="80" t="s">
        <v>407</v>
      </c>
      <c r="B21" s="188">
        <v>33342457.199999999</v>
      </c>
      <c r="C21" s="188">
        <v>44446559.829999998</v>
      </c>
      <c r="D21" s="187">
        <v>77789017.030000001</v>
      </c>
      <c r="E21" s="188">
        <v>48919971.979999997</v>
      </c>
      <c r="F21" s="189">
        <v>48540419.420000002</v>
      </c>
      <c r="G21" s="186">
        <f t="shared" ref="G21:G26" si="4">D21-E21</f>
        <v>28869045.050000004</v>
      </c>
    </row>
    <row r="22" spans="1:7" x14ac:dyDescent="0.25">
      <c r="A22" s="80" t="s">
        <v>408</v>
      </c>
      <c r="B22" s="188">
        <v>389446.24</v>
      </c>
      <c r="C22" s="188">
        <v>-90389.79</v>
      </c>
      <c r="D22" s="187">
        <v>299056.45</v>
      </c>
      <c r="E22" s="188">
        <v>292121.78999999998</v>
      </c>
      <c r="F22" s="189">
        <v>292121.76</v>
      </c>
      <c r="G22" s="186">
        <f t="shared" si="4"/>
        <v>6934.6600000000326</v>
      </c>
    </row>
    <row r="23" spans="1:7" x14ac:dyDescent="0.25">
      <c r="A23" s="80" t="s">
        <v>409</v>
      </c>
      <c r="B23" s="188">
        <v>2415232.5699999998</v>
      </c>
      <c r="C23" s="188">
        <v>440429.08</v>
      </c>
      <c r="D23" s="187">
        <v>2855661.65</v>
      </c>
      <c r="E23" s="188">
        <v>2619742.62</v>
      </c>
      <c r="F23" s="189">
        <v>2619742.4</v>
      </c>
      <c r="G23" s="186">
        <f t="shared" si="4"/>
        <v>235919.0299999998</v>
      </c>
    </row>
    <row r="24" spans="1:7" x14ac:dyDescent="0.25">
      <c r="A24" s="80" t="s">
        <v>410</v>
      </c>
      <c r="B24" s="188">
        <v>2836156.14</v>
      </c>
      <c r="C24" s="188">
        <v>-459453.71</v>
      </c>
      <c r="D24" s="187">
        <v>2376702.4300000002</v>
      </c>
      <c r="E24" s="188">
        <v>2239251.2799999998</v>
      </c>
      <c r="F24" s="189">
        <v>2239251.14</v>
      </c>
      <c r="G24" s="186">
        <f t="shared" si="4"/>
        <v>137451.15000000037</v>
      </c>
    </row>
    <row r="25" spans="1:7" x14ac:dyDescent="0.25">
      <c r="A25" s="80" t="s">
        <v>411</v>
      </c>
      <c r="B25" s="188">
        <v>0</v>
      </c>
      <c r="C25" s="188">
        <v>133164.31</v>
      </c>
      <c r="D25" s="187">
        <v>133164.31</v>
      </c>
      <c r="E25" s="188">
        <v>133164.31</v>
      </c>
      <c r="F25" s="189">
        <v>77978.47</v>
      </c>
      <c r="G25" s="186">
        <f t="shared" si="4"/>
        <v>0</v>
      </c>
    </row>
    <row r="26" spans="1:7" x14ac:dyDescent="0.25">
      <c r="A26" s="80" t="s">
        <v>412</v>
      </c>
      <c r="B26" s="188">
        <v>83278.350000000006</v>
      </c>
      <c r="C26" s="188">
        <v>-3038.61</v>
      </c>
      <c r="D26" s="187">
        <v>80239.740000000005</v>
      </c>
      <c r="E26" s="188">
        <v>70616.55</v>
      </c>
      <c r="F26" s="189">
        <v>70616.460000000006</v>
      </c>
      <c r="G26" s="186">
        <f t="shared" si="4"/>
        <v>9623.1900000000023</v>
      </c>
    </row>
    <row r="27" spans="1:7" x14ac:dyDescent="0.25">
      <c r="A27" s="60" t="s">
        <v>413</v>
      </c>
      <c r="B27" s="4">
        <f>SUM(B28:B36)</f>
        <v>2073148.4100000001</v>
      </c>
      <c r="C27" s="4">
        <f t="shared" ref="C27:G27" si="5">SUM(C28:C36)</f>
        <v>358908.19</v>
      </c>
      <c r="D27" s="4">
        <f t="shared" si="5"/>
        <v>2432056.6</v>
      </c>
      <c r="E27" s="4">
        <f t="shared" si="5"/>
        <v>2176459.2799999998</v>
      </c>
      <c r="F27" s="4">
        <f t="shared" si="5"/>
        <v>2141659.4300000002</v>
      </c>
      <c r="G27" s="4">
        <f t="shared" si="5"/>
        <v>255597.32</v>
      </c>
    </row>
    <row r="28" spans="1:7" x14ac:dyDescent="0.25">
      <c r="A28" s="83" t="s">
        <v>414</v>
      </c>
      <c r="B28" s="191">
        <v>1702888.49</v>
      </c>
      <c r="C28" s="191">
        <v>386902.19</v>
      </c>
      <c r="D28" s="190">
        <v>2089790.68</v>
      </c>
      <c r="E28" s="191">
        <v>2081380.7</v>
      </c>
      <c r="F28" s="191">
        <v>2046580.84</v>
      </c>
      <c r="G28" s="192">
        <v>8409.9799999999814</v>
      </c>
    </row>
    <row r="29" spans="1:7" x14ac:dyDescent="0.25">
      <c r="A29" s="80" t="s">
        <v>415</v>
      </c>
      <c r="B29" s="190">
        <v>0</v>
      </c>
      <c r="C29" s="190">
        <v>0</v>
      </c>
      <c r="D29" s="190">
        <v>0</v>
      </c>
      <c r="E29" s="190">
        <v>0</v>
      </c>
      <c r="F29" s="190">
        <v>0</v>
      </c>
      <c r="G29" s="192">
        <v>0</v>
      </c>
    </row>
    <row r="30" spans="1:7" x14ac:dyDescent="0.25">
      <c r="A30" s="80" t="s">
        <v>416</v>
      </c>
      <c r="B30" s="190">
        <v>0</v>
      </c>
      <c r="C30" s="190">
        <v>0</v>
      </c>
      <c r="D30" s="190">
        <v>0</v>
      </c>
      <c r="E30" s="190">
        <v>0</v>
      </c>
      <c r="F30" s="190">
        <v>0</v>
      </c>
      <c r="G30" s="192">
        <v>0</v>
      </c>
    </row>
    <row r="31" spans="1:7" x14ac:dyDescent="0.25">
      <c r="A31" s="80" t="s">
        <v>417</v>
      </c>
      <c r="B31" s="190">
        <v>0</v>
      </c>
      <c r="C31" s="190">
        <v>0</v>
      </c>
      <c r="D31" s="190">
        <v>0</v>
      </c>
      <c r="E31" s="190">
        <v>0</v>
      </c>
      <c r="F31" s="190">
        <v>0</v>
      </c>
      <c r="G31" s="192">
        <v>0</v>
      </c>
    </row>
    <row r="32" spans="1:7" x14ac:dyDescent="0.25">
      <c r="A32" s="80" t="s">
        <v>418</v>
      </c>
      <c r="B32" s="190">
        <v>0</v>
      </c>
      <c r="C32" s="190">
        <v>0</v>
      </c>
      <c r="D32" s="190">
        <v>0</v>
      </c>
      <c r="E32" s="190">
        <v>0</v>
      </c>
      <c r="F32" s="190">
        <v>0</v>
      </c>
      <c r="G32" s="192">
        <v>0</v>
      </c>
    </row>
    <row r="33" spans="1:7" ht="14.45" customHeight="1" x14ac:dyDescent="0.25">
      <c r="A33" s="80" t="s">
        <v>419</v>
      </c>
      <c r="B33" s="190">
        <v>0</v>
      </c>
      <c r="C33" s="190">
        <v>0</v>
      </c>
      <c r="D33" s="190">
        <v>0</v>
      </c>
      <c r="E33" s="190">
        <v>0</v>
      </c>
      <c r="F33" s="190">
        <v>0</v>
      </c>
      <c r="G33" s="192">
        <v>0</v>
      </c>
    </row>
    <row r="34" spans="1:7" ht="14.45" customHeight="1" x14ac:dyDescent="0.25">
      <c r="A34" s="80" t="s">
        <v>420</v>
      </c>
      <c r="B34" s="191">
        <v>284167.82</v>
      </c>
      <c r="C34" s="191">
        <v>-28000</v>
      </c>
      <c r="D34" s="190">
        <v>256167.82</v>
      </c>
      <c r="E34" s="191">
        <v>8980.5</v>
      </c>
      <c r="F34" s="191">
        <v>8980.5</v>
      </c>
      <c r="G34" s="192">
        <v>247187.32</v>
      </c>
    </row>
    <row r="35" spans="1:7" ht="14.45" customHeight="1" x14ac:dyDescent="0.25">
      <c r="A35" s="80" t="s">
        <v>421</v>
      </c>
      <c r="B35" s="191">
        <v>86092.1</v>
      </c>
      <c r="C35" s="191">
        <v>6</v>
      </c>
      <c r="D35" s="190">
        <v>86098.1</v>
      </c>
      <c r="E35" s="191">
        <v>86098.08</v>
      </c>
      <c r="F35" s="191">
        <v>86098.09</v>
      </c>
      <c r="G35" s="192">
        <v>2.0000000004074536E-2</v>
      </c>
    </row>
    <row r="36" spans="1:7" ht="14.45" customHeight="1" x14ac:dyDescent="0.25">
      <c r="A36" s="80" t="s">
        <v>422</v>
      </c>
      <c r="B36" s="190">
        <v>0</v>
      </c>
      <c r="C36" s="190">
        <v>0</v>
      </c>
      <c r="D36" s="190">
        <v>0</v>
      </c>
      <c r="E36" s="190">
        <v>0</v>
      </c>
      <c r="F36" s="190">
        <v>0</v>
      </c>
      <c r="G36" s="192">
        <v>0</v>
      </c>
    </row>
    <row r="37" spans="1:7" ht="14.45" customHeight="1" x14ac:dyDescent="0.25">
      <c r="A37" s="61" t="s">
        <v>423</v>
      </c>
      <c r="B37" s="49">
        <f>SUM(B38:B41)</f>
        <v>0</v>
      </c>
      <c r="C37" s="49">
        <f t="shared" ref="C37:G37" si="6">SUM(C38:C41)</f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3" t="s">
        <v>424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425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426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427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428</v>
      </c>
      <c r="B43" s="4">
        <f>SUM(B44,B53,B61,B71)</f>
        <v>45524211</v>
      </c>
      <c r="C43" s="4">
        <f t="shared" ref="C43:G43" si="7">SUM(C44,C53,C61,C71)</f>
        <v>60702910.840000004</v>
      </c>
      <c r="D43" s="4">
        <f t="shared" si="7"/>
        <v>106227121.84</v>
      </c>
      <c r="E43" s="4">
        <f t="shared" si="7"/>
        <v>65060138.82</v>
      </c>
      <c r="F43" s="4">
        <f t="shared" si="7"/>
        <v>63704470.189999998</v>
      </c>
      <c r="G43" s="4">
        <f t="shared" si="7"/>
        <v>41166983.020000003</v>
      </c>
    </row>
    <row r="44" spans="1:7" x14ac:dyDescent="0.25">
      <c r="A44" s="60" t="s">
        <v>396</v>
      </c>
      <c r="B44" s="49">
        <f>SUM(B45:B52)</f>
        <v>5124709.43</v>
      </c>
      <c r="C44" s="49">
        <f t="shared" ref="C44:G44" si="8">SUM(C45:C52)</f>
        <v>1652568.6</v>
      </c>
      <c r="D44" s="49">
        <f t="shared" si="8"/>
        <v>6777278.0299999993</v>
      </c>
      <c r="E44" s="49">
        <f t="shared" si="8"/>
        <v>6774218.1200000001</v>
      </c>
      <c r="F44" s="49">
        <f t="shared" si="8"/>
        <v>6774218.1200000001</v>
      </c>
      <c r="G44" s="49">
        <f t="shared" si="8"/>
        <v>3059.9100000000103</v>
      </c>
    </row>
    <row r="45" spans="1:7" x14ac:dyDescent="0.25">
      <c r="A45" s="83" t="s">
        <v>397</v>
      </c>
      <c r="B45" s="193">
        <v>0</v>
      </c>
      <c r="C45" s="193">
        <v>0</v>
      </c>
      <c r="D45" s="193">
        <v>0</v>
      </c>
      <c r="E45" s="193">
        <v>0</v>
      </c>
      <c r="F45" s="193">
        <v>0</v>
      </c>
      <c r="G45" s="195">
        <v>0</v>
      </c>
    </row>
    <row r="46" spans="1:7" x14ac:dyDescent="0.25">
      <c r="A46" s="83" t="s">
        <v>398</v>
      </c>
      <c r="B46" s="194">
        <v>0</v>
      </c>
      <c r="C46" s="194">
        <v>200500</v>
      </c>
      <c r="D46" s="193">
        <v>200500</v>
      </c>
      <c r="E46" s="194">
        <v>200040.02</v>
      </c>
      <c r="F46" s="194">
        <v>200040.02</v>
      </c>
      <c r="G46" s="195">
        <v>459.98000000001048</v>
      </c>
    </row>
    <row r="47" spans="1:7" x14ac:dyDescent="0.25">
      <c r="A47" s="83" t="s">
        <v>399</v>
      </c>
      <c r="B47" s="194">
        <v>0</v>
      </c>
      <c r="C47" s="194">
        <v>42000</v>
      </c>
      <c r="D47" s="193">
        <v>42000</v>
      </c>
      <c r="E47" s="194">
        <v>40000</v>
      </c>
      <c r="F47" s="194">
        <v>40000</v>
      </c>
      <c r="G47" s="195">
        <v>2000</v>
      </c>
    </row>
    <row r="48" spans="1:7" x14ac:dyDescent="0.25">
      <c r="A48" s="83" t="s">
        <v>400</v>
      </c>
      <c r="B48" s="193">
        <v>0</v>
      </c>
      <c r="C48" s="193">
        <v>0</v>
      </c>
      <c r="D48" s="193">
        <v>0</v>
      </c>
      <c r="E48" s="193">
        <v>0</v>
      </c>
      <c r="F48" s="193">
        <v>0</v>
      </c>
      <c r="G48" s="195">
        <v>0</v>
      </c>
    </row>
    <row r="49" spans="1:7" x14ac:dyDescent="0.25">
      <c r="A49" s="83" t="s">
        <v>401</v>
      </c>
      <c r="B49" s="194">
        <v>0</v>
      </c>
      <c r="C49" s="194">
        <v>600</v>
      </c>
      <c r="D49" s="193">
        <v>600</v>
      </c>
      <c r="E49" s="194">
        <v>7.0000000000000007E-2</v>
      </c>
      <c r="F49" s="194">
        <v>7.0000000000000007E-2</v>
      </c>
      <c r="G49" s="195">
        <v>599.92999999999995</v>
      </c>
    </row>
    <row r="50" spans="1:7" x14ac:dyDescent="0.25">
      <c r="A50" s="83" t="s">
        <v>402</v>
      </c>
      <c r="B50" s="193">
        <v>0</v>
      </c>
      <c r="C50" s="193">
        <v>0</v>
      </c>
      <c r="D50" s="193">
        <v>0</v>
      </c>
      <c r="E50" s="193">
        <v>0</v>
      </c>
      <c r="F50" s="193">
        <v>0</v>
      </c>
      <c r="G50" s="195">
        <v>0</v>
      </c>
    </row>
    <row r="51" spans="1:7" x14ac:dyDescent="0.25">
      <c r="A51" s="83" t="s">
        <v>403</v>
      </c>
      <c r="B51" s="194">
        <v>5124709.43</v>
      </c>
      <c r="C51" s="194">
        <v>1409468.6</v>
      </c>
      <c r="D51" s="193">
        <v>6534178.0299999993</v>
      </c>
      <c r="E51" s="194">
        <v>6534178.0300000003</v>
      </c>
      <c r="F51" s="194">
        <v>6534178.0300000003</v>
      </c>
      <c r="G51" s="195">
        <v>0</v>
      </c>
    </row>
    <row r="52" spans="1:7" x14ac:dyDescent="0.25">
      <c r="A52" s="83" t="s">
        <v>404</v>
      </c>
      <c r="B52" s="193">
        <v>0</v>
      </c>
      <c r="C52" s="193">
        <v>0</v>
      </c>
      <c r="D52" s="193">
        <v>0</v>
      </c>
      <c r="E52" s="193">
        <v>0</v>
      </c>
      <c r="F52" s="193">
        <v>0</v>
      </c>
      <c r="G52" s="195">
        <v>0</v>
      </c>
    </row>
    <row r="53" spans="1:7" x14ac:dyDescent="0.25">
      <c r="A53" s="60" t="s">
        <v>405</v>
      </c>
      <c r="B53" s="4">
        <f>SUM(B54:B60)</f>
        <v>40399501.57</v>
      </c>
      <c r="C53" s="4">
        <f t="shared" ref="C53:G53" si="9">SUM(C54:C60)</f>
        <v>59050342.240000002</v>
      </c>
      <c r="D53" s="4">
        <f t="shared" si="9"/>
        <v>99449843.810000002</v>
      </c>
      <c r="E53" s="4">
        <f t="shared" si="9"/>
        <v>58285920.700000003</v>
      </c>
      <c r="F53" s="4">
        <f t="shared" si="9"/>
        <v>56930252.07</v>
      </c>
      <c r="G53" s="4">
        <f t="shared" si="9"/>
        <v>41163923.110000007</v>
      </c>
    </row>
    <row r="54" spans="1:7" x14ac:dyDescent="0.25">
      <c r="A54" s="83" t="s">
        <v>406</v>
      </c>
      <c r="B54" s="197">
        <v>1047000</v>
      </c>
      <c r="C54" s="197">
        <v>209844.32</v>
      </c>
      <c r="D54" s="196">
        <v>1256844.32</v>
      </c>
      <c r="E54" s="197">
        <v>1256844.32</v>
      </c>
      <c r="F54" s="197">
        <v>1256844.32</v>
      </c>
      <c r="G54" s="198">
        <v>0</v>
      </c>
    </row>
    <row r="55" spans="1:7" x14ac:dyDescent="0.25">
      <c r="A55" s="83" t="s">
        <v>407</v>
      </c>
      <c r="B55" s="197">
        <v>39312501.57</v>
      </c>
      <c r="C55" s="197">
        <v>58582897.920000002</v>
      </c>
      <c r="D55" s="196">
        <v>97895399.49000001</v>
      </c>
      <c r="E55" s="197">
        <v>56736669.850000001</v>
      </c>
      <c r="F55" s="197">
        <v>55381001.219999999</v>
      </c>
      <c r="G55" s="198">
        <v>41158729.640000008</v>
      </c>
    </row>
    <row r="56" spans="1:7" x14ac:dyDescent="0.25">
      <c r="A56" s="83" t="s">
        <v>408</v>
      </c>
      <c r="B56" s="196">
        <v>0</v>
      </c>
      <c r="C56" s="196">
        <v>0</v>
      </c>
      <c r="D56" s="196">
        <v>0</v>
      </c>
      <c r="E56" s="196">
        <v>0</v>
      </c>
      <c r="F56" s="196">
        <v>0</v>
      </c>
      <c r="G56" s="198">
        <v>0</v>
      </c>
    </row>
    <row r="57" spans="1:7" x14ac:dyDescent="0.25">
      <c r="A57" s="84" t="s">
        <v>409</v>
      </c>
      <c r="B57" s="197">
        <v>40000</v>
      </c>
      <c r="C57" s="197">
        <v>257600</v>
      </c>
      <c r="D57" s="196">
        <v>297600</v>
      </c>
      <c r="E57" s="197">
        <v>292406.53000000003</v>
      </c>
      <c r="F57" s="197">
        <v>292406.53000000003</v>
      </c>
      <c r="G57" s="198">
        <v>5193.4699999999721</v>
      </c>
    </row>
    <row r="58" spans="1:7" x14ac:dyDescent="0.25">
      <c r="A58" s="83" t="s">
        <v>410</v>
      </c>
      <c r="B58" s="196">
        <v>0</v>
      </c>
      <c r="C58" s="196">
        <v>0</v>
      </c>
      <c r="D58" s="196">
        <v>0</v>
      </c>
      <c r="E58" s="196">
        <v>0</v>
      </c>
      <c r="F58" s="196">
        <v>0</v>
      </c>
      <c r="G58" s="198">
        <v>0</v>
      </c>
    </row>
    <row r="59" spans="1:7" x14ac:dyDescent="0.25">
      <c r="A59" s="83" t="s">
        <v>411</v>
      </c>
      <c r="B59" s="196">
        <v>0</v>
      </c>
      <c r="C59" s="196">
        <v>0</v>
      </c>
      <c r="D59" s="196">
        <v>0</v>
      </c>
      <c r="E59" s="196">
        <v>0</v>
      </c>
      <c r="F59" s="196">
        <v>0</v>
      </c>
      <c r="G59" s="198">
        <v>0</v>
      </c>
    </row>
    <row r="60" spans="1:7" x14ac:dyDescent="0.25">
      <c r="A60" s="83" t="s">
        <v>412</v>
      </c>
      <c r="B60" s="196">
        <v>0</v>
      </c>
      <c r="C60" s="196">
        <v>0</v>
      </c>
      <c r="D60" s="196">
        <v>0</v>
      </c>
      <c r="E60" s="196">
        <v>0</v>
      </c>
      <c r="F60" s="196">
        <v>0</v>
      </c>
      <c r="G60" s="198">
        <v>0</v>
      </c>
    </row>
    <row r="61" spans="1:7" x14ac:dyDescent="0.25">
      <c r="A61" s="60" t="s">
        <v>413</v>
      </c>
      <c r="B61" s="49">
        <f>SUM(B62:B70)</f>
        <v>0</v>
      </c>
      <c r="C61" s="49">
        <f t="shared" ref="C61:G61" si="10">SUM(C62:C70)</f>
        <v>0</v>
      </c>
      <c r="D61" s="49">
        <f t="shared" si="10"/>
        <v>0</v>
      </c>
      <c r="E61" s="49">
        <f t="shared" si="10"/>
        <v>0</v>
      </c>
      <c r="F61" s="49">
        <f t="shared" si="10"/>
        <v>0</v>
      </c>
      <c r="G61" s="49">
        <f t="shared" si="10"/>
        <v>0</v>
      </c>
    </row>
    <row r="62" spans="1:7" x14ac:dyDescent="0.25">
      <c r="A62" s="83" t="s">
        <v>414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415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416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417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418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419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420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421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422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423</v>
      </c>
      <c r="B71" s="49">
        <f>SUM(B72:B75)</f>
        <v>0</v>
      </c>
      <c r="C71" s="49">
        <f t="shared" ref="C71:G71" si="11">SUM(C72:C75)</f>
        <v>0</v>
      </c>
      <c r="D71" s="49">
        <f t="shared" si="11"/>
        <v>0</v>
      </c>
      <c r="E71" s="49">
        <f t="shared" si="11"/>
        <v>0</v>
      </c>
      <c r="F71" s="49">
        <f t="shared" si="11"/>
        <v>0</v>
      </c>
      <c r="G71" s="49">
        <f t="shared" si="11"/>
        <v>0</v>
      </c>
    </row>
    <row r="72" spans="1:7" x14ac:dyDescent="0.25">
      <c r="A72" s="83" t="s">
        <v>424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425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426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427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385</v>
      </c>
      <c r="B77" s="4">
        <f>B43+B9</f>
        <v>145558510.78999999</v>
      </c>
      <c r="C77" s="4">
        <f t="shared" ref="C77:G77" si="12">C43+C9</f>
        <v>137007053.65000001</v>
      </c>
      <c r="D77" s="4">
        <f t="shared" si="12"/>
        <v>282565564.44000006</v>
      </c>
      <c r="E77" s="4">
        <f t="shared" si="12"/>
        <v>205198559.60999998</v>
      </c>
      <c r="F77" s="4">
        <f t="shared" si="12"/>
        <v>202895525.91</v>
      </c>
      <c r="G77" s="4">
        <f t="shared" si="12"/>
        <v>77367004.830000013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C9:G18 B27:G27 B53:G53 C72:G75 B43:B44 B71:G71 B76:G77 B19:G19 C28:G36 C43:G52 C54:G60 C62:G70 C20:G26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10 B19:F19 G11:G18 B27:G27 B37:G44 B53:G53 B6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0" zoomScale="64" zoomScaleNormal="64" workbookViewId="0">
      <selection activeCell="B22" sqref="B22:F2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37" t="s">
        <v>429</v>
      </c>
      <c r="B1" s="230"/>
      <c r="C1" s="230"/>
      <c r="D1" s="230"/>
      <c r="E1" s="230"/>
      <c r="F1" s="230"/>
      <c r="G1" s="231"/>
    </row>
    <row r="2" spans="1:7" x14ac:dyDescent="0.25">
      <c r="A2" s="114" t="str">
        <f>'Formato 1'!A2</f>
        <v>MUNICIPIO DE OCAMPO</v>
      </c>
      <c r="B2" s="115"/>
      <c r="C2" s="115"/>
      <c r="D2" s="115"/>
      <c r="E2" s="115"/>
      <c r="F2" s="115"/>
      <c r="G2" s="116"/>
    </row>
    <row r="3" spans="1:7" x14ac:dyDescent="0.25">
      <c r="A3" s="117" t="s">
        <v>302</v>
      </c>
      <c r="B3" s="118"/>
      <c r="C3" s="118"/>
      <c r="D3" s="118"/>
      <c r="E3" s="118"/>
      <c r="F3" s="118"/>
      <c r="G3" s="119"/>
    </row>
    <row r="4" spans="1:7" x14ac:dyDescent="0.25">
      <c r="A4" s="117" t="s">
        <v>430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31 de Diciembre de 2023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232" t="s">
        <v>431</v>
      </c>
      <c r="B7" s="235" t="s">
        <v>304</v>
      </c>
      <c r="C7" s="235"/>
      <c r="D7" s="235"/>
      <c r="E7" s="235"/>
      <c r="F7" s="235"/>
      <c r="G7" s="235" t="s">
        <v>305</v>
      </c>
    </row>
    <row r="8" spans="1:7" ht="30" x14ac:dyDescent="0.25">
      <c r="A8" s="233"/>
      <c r="B8" s="7" t="s">
        <v>306</v>
      </c>
      <c r="C8" s="34" t="s">
        <v>394</v>
      </c>
      <c r="D8" s="34" t="s">
        <v>237</v>
      </c>
      <c r="E8" s="34" t="s">
        <v>192</v>
      </c>
      <c r="F8" s="34" t="s">
        <v>209</v>
      </c>
      <c r="G8" s="245"/>
    </row>
    <row r="9" spans="1:7" ht="15.75" customHeight="1" x14ac:dyDescent="0.25">
      <c r="A9" s="27" t="s">
        <v>432</v>
      </c>
      <c r="B9" s="123">
        <f>SUM(B10,B11,B12,B15,B16,B19)</f>
        <v>51896263.649999999</v>
      </c>
      <c r="C9" s="123">
        <f t="shared" ref="C9:G9" si="0">SUM(C10,C11,C12,C15,C16,C19)</f>
        <v>716778.03</v>
      </c>
      <c r="D9" s="123">
        <f t="shared" si="0"/>
        <v>52613041.68</v>
      </c>
      <c r="E9" s="123">
        <f t="shared" si="0"/>
        <v>51578387.549999997</v>
      </c>
      <c r="F9" s="123">
        <f t="shared" si="0"/>
        <v>51523201.710000001</v>
      </c>
      <c r="G9" s="123">
        <f t="shared" si="0"/>
        <v>1034654.1300000027</v>
      </c>
    </row>
    <row r="10" spans="1:7" x14ac:dyDescent="0.25">
      <c r="A10" s="60" t="s">
        <v>433</v>
      </c>
      <c r="B10" s="200">
        <v>51896263.649999999</v>
      </c>
      <c r="C10" s="200">
        <v>716778.03</v>
      </c>
      <c r="D10" s="199">
        <v>52613041.68</v>
      </c>
      <c r="E10" s="200">
        <v>51578387.549999997</v>
      </c>
      <c r="F10" s="200">
        <v>51523201.710000001</v>
      </c>
      <c r="G10" s="78">
        <f>D10-E10</f>
        <v>1034654.1300000027</v>
      </c>
    </row>
    <row r="11" spans="1:7" ht="15.75" customHeight="1" x14ac:dyDescent="0.25">
      <c r="A11" s="60" t="s">
        <v>434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435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436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437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438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439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440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441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442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443</v>
      </c>
      <c r="B21" s="37">
        <f>SUM(B22,B23,B24,B27,B28,B31)</f>
        <v>1430376.13</v>
      </c>
      <c r="C21" s="37">
        <f t="shared" ref="C21:F21" si="4">SUM(C22,C23,C24,C27,C28,C31)</f>
        <v>136020.01999999999</v>
      </c>
      <c r="D21" s="37">
        <f t="shared" si="4"/>
        <v>1566396.15</v>
      </c>
      <c r="E21" s="37">
        <f t="shared" si="4"/>
        <v>1561645.26</v>
      </c>
      <c r="F21" s="37">
        <f t="shared" si="4"/>
        <v>1561645.26</v>
      </c>
      <c r="G21" s="37">
        <f>SUM(G22,G23,G24,G27,G28,G31)</f>
        <v>4750.8899999998976</v>
      </c>
    </row>
    <row r="22" spans="1:7" x14ac:dyDescent="0.25">
      <c r="A22" s="60" t="s">
        <v>433</v>
      </c>
      <c r="B22" s="202">
        <v>1430376.13</v>
      </c>
      <c r="C22" s="202">
        <v>136020.01999999999</v>
      </c>
      <c r="D22" s="201">
        <v>1566396.15</v>
      </c>
      <c r="E22" s="202">
        <v>1561645.26</v>
      </c>
      <c r="F22" s="202">
        <v>1561645.26</v>
      </c>
      <c r="G22" s="78">
        <f t="shared" ref="G22:G31" si="5">D22-E22</f>
        <v>4750.8899999998976</v>
      </c>
    </row>
    <row r="23" spans="1:7" x14ac:dyDescent="0.25">
      <c r="A23" s="60" t="s">
        <v>434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435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436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437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438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439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440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441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442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444</v>
      </c>
      <c r="B33" s="37">
        <f>B21+B9</f>
        <v>53326639.780000001</v>
      </c>
      <c r="C33" s="37">
        <f t="shared" ref="C33:G33" si="8">C21+C9</f>
        <v>852798.05</v>
      </c>
      <c r="D33" s="37">
        <f t="shared" si="8"/>
        <v>54179437.829999998</v>
      </c>
      <c r="E33" s="37">
        <f t="shared" si="8"/>
        <v>53140032.809999995</v>
      </c>
      <c r="F33" s="37">
        <f t="shared" si="8"/>
        <v>53084846.969999999</v>
      </c>
      <c r="G33" s="37">
        <f t="shared" si="8"/>
        <v>1039405.0200000026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9 B34:G34 B12:F21 B11:G11 G10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www.w3.org/XML/1998/namespace"/>
    <ds:schemaRef ds:uri="http://schemas.microsoft.com/office/2006/metadata/properties"/>
    <ds:schemaRef ds:uri="6aa8a68a-ab09-4ac8-a697-fdce915bc567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Juanito</cp:lastModifiedBy>
  <cp:revision/>
  <dcterms:created xsi:type="dcterms:W3CDTF">2023-03-16T22:14:51Z</dcterms:created>
  <dcterms:modified xsi:type="dcterms:W3CDTF">2024-01-30T02:28:44Z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