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BD1FB9DB-0317-42B0-83CF-2697C8A8565E}" xr6:coauthVersionLast="36" xr6:coauthVersionMax="47" xr10:uidLastSave="{00000000-0000-0000-0000-000000000000}"/>
  <bookViews>
    <workbookView xWindow="0" yWindow="0" windowWidth="20490" windowHeight="6225" tabRatio="885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COG!$A$4:$A$76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5" l="1"/>
  <c r="G22" i="5"/>
  <c r="G21" i="5"/>
  <c r="G20" i="5"/>
  <c r="G19" i="5"/>
  <c r="G18" i="5"/>
  <c r="G17" i="5"/>
  <c r="G16" i="5"/>
  <c r="G7" i="5"/>
  <c r="G8" i="5"/>
  <c r="G9" i="5"/>
  <c r="G10" i="5"/>
  <c r="G11" i="5"/>
  <c r="G12" i="5"/>
  <c r="G13" i="5"/>
  <c r="G6" i="5"/>
  <c r="D26" i="5"/>
  <c r="D27" i="5"/>
  <c r="D28" i="5"/>
  <c r="D29" i="5"/>
  <c r="D30" i="5"/>
  <c r="D31" i="5"/>
  <c r="D32" i="5"/>
  <c r="D33" i="5"/>
  <c r="D25" i="5"/>
  <c r="D22" i="5"/>
  <c r="D21" i="5"/>
  <c r="D20" i="5"/>
  <c r="D19" i="5"/>
  <c r="D18" i="5"/>
  <c r="D17" i="5"/>
  <c r="D16" i="5"/>
  <c r="D7" i="5"/>
  <c r="D8" i="5"/>
  <c r="D9" i="5"/>
  <c r="D10" i="5"/>
  <c r="D11" i="5"/>
  <c r="D12" i="5"/>
  <c r="D13" i="5"/>
  <c r="D6" i="5"/>
  <c r="D77" i="4"/>
  <c r="G77" i="4" s="1"/>
  <c r="G31" i="4"/>
  <c r="G32" i="4"/>
  <c r="G33" i="4"/>
  <c r="G34" i="4"/>
  <c r="G35" i="4"/>
  <c r="G36" i="4"/>
  <c r="G37" i="4"/>
  <c r="G38" i="4"/>
  <c r="G39" i="4"/>
  <c r="G40" i="4"/>
  <c r="G41" i="4"/>
  <c r="G42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F56" i="4" l="1"/>
  <c r="E56" i="4"/>
  <c r="C56" i="4"/>
  <c r="B56" i="4"/>
  <c r="D56" i="4" s="1"/>
  <c r="G56" i="4" s="1"/>
  <c r="G52" i="4"/>
  <c r="G53" i="4"/>
  <c r="G51" i="4"/>
  <c r="D52" i="4"/>
  <c r="D53" i="4"/>
  <c r="D54" i="4"/>
  <c r="G54" i="4" s="1"/>
  <c r="D51" i="4"/>
  <c r="G75" i="6" l="1"/>
  <c r="G74" i="6"/>
  <c r="G73" i="6"/>
  <c r="G70" i="6"/>
  <c r="G69" i="6"/>
  <c r="F68" i="6"/>
  <c r="E68" i="6"/>
  <c r="G67" i="6"/>
  <c r="G66" i="6"/>
  <c r="G65" i="6"/>
  <c r="F64" i="6"/>
  <c r="E64" i="6"/>
  <c r="D64" i="6"/>
  <c r="G64" i="6" s="1"/>
  <c r="G62" i="6"/>
  <c r="G61" i="6"/>
  <c r="G60" i="6"/>
  <c r="G59" i="6"/>
  <c r="G58" i="6"/>
  <c r="G57" i="6"/>
  <c r="F56" i="6"/>
  <c r="E56" i="6"/>
  <c r="F52" i="6"/>
  <c r="E52" i="6"/>
  <c r="G50" i="6"/>
  <c r="G46" i="6"/>
  <c r="G45" i="6"/>
  <c r="F42" i="6"/>
  <c r="E42" i="6"/>
  <c r="G39" i="6"/>
  <c r="F32" i="6"/>
  <c r="E32" i="6"/>
  <c r="G31" i="6"/>
  <c r="G24" i="6"/>
  <c r="G25" i="6"/>
  <c r="G30" i="6"/>
  <c r="G23" i="6"/>
  <c r="F22" i="6"/>
  <c r="E22" i="6"/>
  <c r="G21" i="6"/>
  <c r="F12" i="6"/>
  <c r="E12" i="6"/>
  <c r="F4" i="6"/>
  <c r="E4" i="6"/>
  <c r="D75" i="6"/>
  <c r="D74" i="6"/>
  <c r="D73" i="6"/>
  <c r="D72" i="6"/>
  <c r="G72" i="6" s="1"/>
  <c r="D71" i="6"/>
  <c r="G71" i="6" s="1"/>
  <c r="D70" i="6"/>
  <c r="D69" i="6"/>
  <c r="C68" i="6"/>
  <c r="B68" i="6"/>
  <c r="D68" i="6" s="1"/>
  <c r="D67" i="6"/>
  <c r="D66" i="6"/>
  <c r="D65" i="6"/>
  <c r="C64" i="6"/>
  <c r="B64" i="6"/>
  <c r="D63" i="6"/>
  <c r="G63" i="6" s="1"/>
  <c r="D62" i="6"/>
  <c r="D61" i="6"/>
  <c r="D60" i="6"/>
  <c r="D59" i="6"/>
  <c r="D58" i="6"/>
  <c r="D57" i="6"/>
  <c r="D56" i="6"/>
  <c r="G56" i="6" s="1"/>
  <c r="C56" i="6"/>
  <c r="B56" i="6"/>
  <c r="D55" i="6"/>
  <c r="G55" i="6" s="1"/>
  <c r="D54" i="6"/>
  <c r="G54" i="6" s="1"/>
  <c r="D53" i="6"/>
  <c r="G53" i="6" s="1"/>
  <c r="D52" i="6"/>
  <c r="C52" i="6"/>
  <c r="B52" i="6"/>
  <c r="D44" i="6"/>
  <c r="G44" i="6" s="1"/>
  <c r="D45" i="6"/>
  <c r="D46" i="6"/>
  <c r="D47" i="6"/>
  <c r="G47" i="6" s="1"/>
  <c r="D48" i="6"/>
  <c r="G48" i="6" s="1"/>
  <c r="D49" i="6"/>
  <c r="G49" i="6" s="1"/>
  <c r="D50" i="6"/>
  <c r="D51" i="6"/>
  <c r="G51" i="6" s="1"/>
  <c r="D43" i="6"/>
  <c r="G43" i="6" s="1"/>
  <c r="C42" i="6"/>
  <c r="B42" i="6"/>
  <c r="D42" i="6" s="1"/>
  <c r="D34" i="6"/>
  <c r="G34" i="6" s="1"/>
  <c r="D35" i="6"/>
  <c r="G35" i="6" s="1"/>
  <c r="D36" i="6"/>
  <c r="G36" i="6" s="1"/>
  <c r="D37" i="6"/>
  <c r="G37" i="6" s="1"/>
  <c r="D38" i="6"/>
  <c r="G38" i="6" s="1"/>
  <c r="D39" i="6"/>
  <c r="D40" i="6"/>
  <c r="G40" i="6" s="1"/>
  <c r="D41" i="6"/>
  <c r="G41" i="6" s="1"/>
  <c r="D33" i="6"/>
  <c r="G33" i="6" s="1"/>
  <c r="C32" i="6"/>
  <c r="B32" i="6"/>
  <c r="D32" i="6" s="1"/>
  <c r="C4" i="6"/>
  <c r="B4" i="6"/>
  <c r="C22" i="6"/>
  <c r="D22" i="6" s="1"/>
  <c r="B22" i="6"/>
  <c r="D23" i="6"/>
  <c r="D24" i="6"/>
  <c r="D25" i="6"/>
  <c r="D26" i="6"/>
  <c r="G26" i="6" s="1"/>
  <c r="D27" i="6"/>
  <c r="G27" i="6" s="1"/>
  <c r="D28" i="6"/>
  <c r="G28" i="6" s="1"/>
  <c r="D29" i="6"/>
  <c r="G29" i="6" s="1"/>
  <c r="D30" i="6"/>
  <c r="D31" i="6"/>
  <c r="C12" i="6"/>
  <c r="B12" i="6"/>
  <c r="D13" i="6"/>
  <c r="G13" i="6" s="1"/>
  <c r="D14" i="6"/>
  <c r="G14" i="6" s="1"/>
  <c r="D15" i="6"/>
  <c r="G15" i="6" s="1"/>
  <c r="D16" i="6"/>
  <c r="G16" i="6" s="1"/>
  <c r="D17" i="6"/>
  <c r="G17" i="6" s="1"/>
  <c r="D18" i="6"/>
  <c r="G18" i="6" s="1"/>
  <c r="D19" i="6"/>
  <c r="G19" i="6" s="1"/>
  <c r="D20" i="6"/>
  <c r="G20" i="6" s="1"/>
  <c r="D21" i="6"/>
  <c r="G52" i="6" l="1"/>
  <c r="G42" i="6"/>
  <c r="G68" i="6"/>
  <c r="G22" i="6"/>
  <c r="F76" i="6"/>
  <c r="G32" i="6"/>
  <c r="B76" i="6"/>
  <c r="C76" i="6"/>
  <c r="E76" i="6"/>
  <c r="D12" i="6"/>
  <c r="G12" i="6" s="1"/>
  <c r="G7" i="6"/>
  <c r="G9" i="6"/>
  <c r="G10" i="6"/>
  <c r="G5" i="6"/>
  <c r="D6" i="6"/>
  <c r="G6" i="6" s="1"/>
  <c r="D7" i="6"/>
  <c r="D8" i="6"/>
  <c r="G8" i="6" s="1"/>
  <c r="D9" i="6"/>
  <c r="D10" i="6"/>
  <c r="D11" i="6"/>
  <c r="G11" i="6" s="1"/>
  <c r="D5" i="6"/>
  <c r="G35" i="5"/>
  <c r="F35" i="5"/>
  <c r="E35" i="5"/>
  <c r="D35" i="5"/>
  <c r="C35" i="5"/>
  <c r="B35" i="5"/>
  <c r="C24" i="5"/>
  <c r="D24" i="5"/>
  <c r="E24" i="5"/>
  <c r="F24" i="5"/>
  <c r="G24" i="5"/>
  <c r="B24" i="5"/>
  <c r="G15" i="5"/>
  <c r="F15" i="5"/>
  <c r="E15" i="5"/>
  <c r="D15" i="5"/>
  <c r="C15" i="5"/>
  <c r="B15" i="5"/>
  <c r="G5" i="5"/>
  <c r="F5" i="5"/>
  <c r="E5" i="5"/>
  <c r="D5" i="5"/>
  <c r="C5" i="5"/>
  <c r="B5" i="5"/>
  <c r="G11" i="8"/>
  <c r="G13" i="8"/>
  <c r="E15" i="8"/>
  <c r="F15" i="8"/>
  <c r="C15" i="8"/>
  <c r="B15" i="8"/>
  <c r="D7" i="8"/>
  <c r="D15" i="8" s="1"/>
  <c r="D9" i="8"/>
  <c r="G9" i="8" s="1"/>
  <c r="D11" i="8"/>
  <c r="D13" i="8"/>
  <c r="D5" i="8"/>
  <c r="G5" i="8" s="1"/>
  <c r="C79" i="4"/>
  <c r="D79" i="4"/>
  <c r="E79" i="4"/>
  <c r="F79" i="4"/>
  <c r="G79" i="4"/>
  <c r="B79" i="4"/>
  <c r="C44" i="4"/>
  <c r="E44" i="4"/>
  <c r="F44" i="4"/>
  <c r="B44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D5" i="4"/>
  <c r="G5" i="4" s="1"/>
  <c r="F41" i="5" l="1"/>
  <c r="G41" i="5"/>
  <c r="E41" i="5"/>
  <c r="D41" i="5"/>
  <c r="B41" i="5"/>
  <c r="C41" i="5"/>
  <c r="D4" i="6"/>
  <c r="G7" i="8"/>
  <c r="G15" i="8" s="1"/>
  <c r="G44" i="4"/>
  <c r="D44" i="4"/>
  <c r="D76" i="6" l="1"/>
  <c r="G4" i="6"/>
  <c r="G76" i="6" s="1"/>
</calcChain>
</file>

<file path=xl/sharedStrings.xml><?xml version="1.0" encoding="utf-8"?>
<sst xmlns="http://schemas.openxmlformats.org/spreadsheetml/2006/main" count="235" uniqueCount="175">
  <si>
    <t>Egresos</t>
  </si>
  <si>
    <t>Subejercicio</t>
  </si>
  <si>
    <t>Concepto</t>
  </si>
  <si>
    <t>Aprobado</t>
  </si>
  <si>
    <t>Ampliaciones/ (Reducciones)</t>
  </si>
  <si>
    <t>Modificado</t>
  </si>
  <si>
    <t>Devengado</t>
  </si>
  <si>
    <t>Pagado</t>
  </si>
  <si>
    <t>Total del Egreso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</si>
  <si>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</si>
  <si>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</si>
  <si>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</si>
  <si>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</si>
  <si>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</si>
  <si>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</si>
  <si>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</si>
  <si>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</si>
  <si>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</si>
  <si>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Empresariales Financieras No Monetarias con Participación Estatal Mayoritaria</t>
  </si>
  <si>
    <t>Fideicomisos Financieros Públicos con Participación Estatal Mayoritaria</t>
  </si>
  <si>
    <t>Entidades Paramunicipales (en sus diferentes clasificaciones)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</si>
  <si>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</si>
  <si>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</si>
  <si>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</si>
  <si>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</si>
  <si>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</si>
  <si>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</si>
  <si>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</si>
  <si>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</si>
  <si>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</si>
  <si>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</si>
  <si>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</si>
  <si>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</si>
  <si>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</si>
  <si>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</si>
  <si>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</si>
  <si>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</si>
  <si>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</si>
  <si>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</si>
  <si>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</si>
  <si>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</si>
  <si>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</si>
  <si>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</si>
  <si>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</si>
  <si>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</si>
  <si>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</si>
  <si>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</si>
  <si>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</si>
  <si>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</si>
  <si>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</si>
  <si>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</si>
  <si>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</si>
  <si>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</si>
  <si>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</si>
  <si>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</si>
  <si>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</si>
  <si>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</si>
  <si>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</si>
  <si>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</si>
  <si>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</si>
  <si>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</si>
  <si>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</si>
  <si>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</si>
  <si>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</si>
  <si>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</si>
  <si>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</si>
  <si>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</si>
  <si>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</si>
  <si>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</si>
  <si>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</si>
  <si>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</si>
  <si>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</si>
  <si>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</si>
  <si>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</si>
  <si>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</si>
  <si>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</si>
  <si>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</si>
  <si>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</si>
  <si>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</si>
  <si>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</si>
  <si>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</si>
  <si>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</si>
  <si>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</si>
  <si>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</si>
  <si>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</si>
  <si>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</si>
  <si>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</si>
  <si>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</si>
  <si>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</si>
  <si>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</si>
  <si>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</si>
  <si>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</si>
  <si>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</si>
  <si>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</si>
  <si>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</si>
  <si>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</si>
  <si>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</si>
  <si>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</si>
  <si>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</si>
  <si>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</si>
  <si>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</si>
  <si>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</si>
  <si>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</si>
  <si>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</si>
  <si>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</si>
  <si>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</si>
  <si>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</si>
  <si>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</si>
  <si>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</si>
  <si>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</si>
  <si>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</si>
  <si>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</si>
  <si>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</si>
  <si>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</si>
  <si>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</si>
  <si>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</si>
  <si>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</si>
  <si>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</si>
  <si>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</si>
  <si>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</si>
  <si>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</si>
  <si>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</si>
  <si>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</si>
  <si>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</si>
  <si>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</si>
  <si>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</si>
  <si>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</si>
  <si>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Sector Paraestatal del Gobierno (Federal/Estatal/Municipal) de Ocampo
Estado Analítico del Ejercicio del Presupuesto de Egresos
Clasificación Administrativa
Del 1 de enero al 31 de marzo de 2025
(Cifras en Pesos)</t>
  </si>
  <si>
    <t>Municipio de Ocampo
Estado Analítico del Ejercicio del Presupuesto de Egresos
Clasificación Administrativa
Del 1 de enero al 31 de marzo de 2025
(Cifras en Pesos)</t>
  </si>
  <si>
    <t>Gobierno (Federal/Estatal/Municipal) de Ocampo
Estado Analítico del Ejercicio del Presupuesto de Egresos
Clasificación Administrativa
Del 1 de enero al 31 de marzo de 2025
(Cifras en Pesos)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</si>
  <si>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</si>
  <si>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</si>
  <si>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</si>
  <si>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</si>
  <si>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</t>
  </si>
  <si>
    <t>31111M210040200 FISCALIZACION</t>
  </si>
  <si>
    <t>31111M210040300 UNIDAD DE ACCESO A LA IN</t>
  </si>
  <si>
    <t>31111M210040400 OFICIALIA CALIFICADORA</t>
  </si>
  <si>
    <t>31111M210040500 PROCURADURÍA</t>
  </si>
  <si>
    <t>31111M210050100 TESORERIA MUNICIPAL</t>
  </si>
  <si>
    <t>31111M210050200 CATASTRO E IMPUESTOS INM</t>
  </si>
  <si>
    <t>31111M210050300 AGUA POTABLE Y ALCANTARI</t>
  </si>
  <si>
    <t>31111M210060100 SEGURIDAD PUBLICA MUNICI</t>
  </si>
  <si>
    <t>31111M210060200 PROTECCION CIVIL</t>
  </si>
  <si>
    <t>31111M210070100 RECURSOS HUMANOS</t>
  </si>
  <si>
    <t>31111M210080100 SERVICIOS PUBLICOS MUNIC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</si>
  <si>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</si>
  <si>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</si>
  <si>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</si>
  <si>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</si>
  <si>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</si>
  <si>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</si>
  <si>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</si>
  <si>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</si>
  <si>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</si>
  <si>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</si>
  <si>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</si>
  <si>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</si>
  <si>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</t>
  </si>
  <si>
    <t>31111M210140100 PLANEACION</t>
  </si>
  <si>
    <t>31111M210150100 COMISION MUNICIPAL DEL D</t>
  </si>
  <si>
    <t>31111M210150200 JUVENTUD</t>
  </si>
  <si>
    <t>31111M210160100 CASA DE LA CULTURA</t>
  </si>
  <si>
    <t>31111M210170100 DEPTO COMPRAS, MATERIALE</t>
  </si>
  <si>
    <t>31111M210180100 COORDINACION SOCIAL ATEN</t>
  </si>
  <si>
    <t>31111M210200100 DIRECCION DE OBRAS PUBLI</t>
  </si>
  <si>
    <t>31111M210200200 DESARROLLO URBANO</t>
  </si>
  <si>
    <t>31111M210220100 CONTRALORIA MUNICIPAL</t>
  </si>
  <si>
    <t>Municipio de Ocampo
Estado Analítico del Ejercicio del Presupuesto de Egresos
Clasificación Económica (por Tipo de Gasto)
Del 1 de enero al 31 de marzo de 2025
(Cifras en Pesos)</t>
  </si>
  <si>
    <t>Municipio de Ocampo
Estado Analítico del Ejercicio del Presupuesto de Egresos
Clasificación por Objeto del Gasto (Capítulo y Concepto)
Del 1 de enero al 31 de marzo de 2025
(Cifras en Pesos)</t>
  </si>
  <si>
    <t>Municipio de Ocampo
Estado Analítico del Ejercicio del Presupuesto de Egresos
Clasificación Funcional (Finalidad y Función)
Del 1 de enero al 31 de marzo de 2025
(Cifras en Pesos)</t>
  </si>
  <si>
    <t xml:space="preserve">LIC. ERICK SILVANO MONTEMAYOR LARA </t>
  </si>
  <si>
    <t>ING. NALLELY LOPEZ GARCIA</t>
  </si>
  <si>
    <t xml:space="preserve">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</si>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</sst>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4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164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12" fillId="2" borderId="6" xfId="9" applyNumberFormat="1" applyFont="1" applyFill="1" applyBorder="1" applyAlignment="1">
      <alignment horizontal="center" vertical="center" wrapText="1"/>
    </xf>
    <xf numFmtId="4" fontId="8" fillId="0" borderId="12" xfId="0" applyNumberFormat="1" applyFont="1" applyBorder="1" applyProtection="1">
      <protection locked="0"/>
    </xf>
    <xf numFmtId="0" fontId="8" fillId="0" borderId="11" xfId="0" applyFont="1" applyBorder="1" applyProtection="1">
      <protection locked="0"/>
    </xf>
    <xf numFmtId="0" fontId="8" fillId="0" borderId="3" xfId="9" applyFont="1" applyBorder="1" applyAlignment="1">
      <alignment horizontal="center" vertical="center"/>
    </xf>
    <xf numFmtId="0" fontId="0" fillId="0" borderId="10" xfId="0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4" fontId="8" fillId="0" borderId="11" xfId="9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12" fillId="2" borderId="3" xfId="9" applyFont="1" applyFill="1" applyBorder="1" applyAlignment="1">
      <alignment horizontal="center" vertical="center"/>
    </xf>
    <xf numFmtId="0" fontId="12" fillId="2" borderId="4" xfId="9" applyFont="1" applyFill="1" applyBorder="1" applyAlignment="1">
      <alignment horizontal="center" vertical="center"/>
    </xf>
    <xf numFmtId="0" fontId="12" fillId="2" borderId="7" xfId="9" applyFont="1" applyFill="1" applyBorder="1" applyAlignment="1" applyProtection="1">
      <alignment horizontal="centerContinuous" vertical="center" wrapText="1"/>
      <protection locked="0"/>
    </xf>
    <xf numFmtId="0" fontId="12" fillId="2" borderId="8" xfId="9" applyFont="1" applyFill="1" applyBorder="1" applyAlignment="1" applyProtection="1">
      <alignment horizontal="centerContinuous" vertical="center" wrapText="1"/>
      <protection locked="0"/>
    </xf>
    <xf numFmtId="0" fontId="12" fillId="2" borderId="9" xfId="9" applyFont="1" applyFill="1" applyBorder="1" applyAlignment="1" applyProtection="1">
      <alignment horizontal="centerContinuous" vertical="center" wrapText="1"/>
      <protection locked="0"/>
    </xf>
    <xf numFmtId="0" fontId="8" fillId="0" borderId="0" xfId="0" applyFont="1" applyAlignment="1">
      <alignment horizontal="left" wrapText="1" indent="1"/>
    </xf>
    <xf numFmtId="0" fontId="0" fillId="0" borderId="1" xfId="0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0" fillId="0" borderId="5" xfId="0" applyBorder="1" applyAlignment="1" applyProtection="1">
      <alignment horizontal="left" indent="1"/>
      <protection locked="0"/>
    </xf>
    <xf numFmtId="0" fontId="8" fillId="0" borderId="0" xfId="0" applyFont="1" applyAlignment="1">
      <alignment horizontal="left" indent="1"/>
    </xf>
    <xf numFmtId="0" fontId="8" fillId="0" borderId="5" xfId="0" applyFont="1" applyBorder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5" xfId="0" applyFont="1" applyBorder="1" applyAlignment="1">
      <alignment horizontal="left" indent="2"/>
    </xf>
    <xf numFmtId="0" fontId="12" fillId="0" borderId="1" xfId="0" applyFont="1" applyBorder="1" applyAlignment="1">
      <alignment horizontal="left"/>
    </xf>
    <xf numFmtId="0" fontId="8" fillId="0" borderId="0" xfId="0" applyFont="1" applyAlignment="1" applyProtection="1">
      <alignment horizontal="left" wrapText="1" indent="1"/>
      <protection locked="0"/>
    </xf>
    <xf numFmtId="0" fontId="12" fillId="2" borderId="14" xfId="9" applyFont="1" applyFill="1" applyBorder="1" applyAlignment="1">
      <alignment horizontal="center" vertical="center"/>
    </xf>
    <xf numFmtId="4" fontId="12" fillId="0" borderId="11" xfId="0" applyNumberFormat="1" applyFont="1" applyBorder="1" applyProtection="1">
      <protection locked="0"/>
    </xf>
    <xf numFmtId="4" fontId="12" fillId="0" borderId="13" xfId="0" applyNumberFormat="1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12" fillId="0" borderId="0" xfId="0" applyFont="1" applyAlignment="1">
      <alignment horizontal="left" indent="1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2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1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9" applyNumberFormat="1" applyFont="1" applyBorder="1" applyAlignment="1">
      <alignment horizontal="right" vertical="center" wrapText="1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2" xfId="0" applyNumberFormat="1" applyFont="1" applyBorder="1" applyProtection="1">
      <protection locked="0"/>
    </xf>
    <xf numFmtId="3" fontId="12" fillId="0" borderId="11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12" fillId="0" borderId="12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12" fillId="0" borderId="6" xfId="0" applyNumberFormat="1" applyFont="1" applyBorder="1" applyProtection="1">
      <protection locked="0"/>
    </xf>
    <xf numFmtId="3" fontId="12" fillId="0" borderId="12" xfId="0" applyNumberFormat="1" applyFont="1" applyBorder="1" applyProtection="1">
      <protection locked="0"/>
    </xf>
    <xf numFmtId="3" fontId="12" fillId="0" borderId="13" xfId="0" applyNumberFormat="1" applyFont="1" applyBorder="1" applyProtection="1">
      <protection locked="0"/>
    </xf>
    <xf numFmtId="3" fontId="8" fillId="0" borderId="6" xfId="9" applyNumberFormat="1" applyFont="1" applyBorder="1" applyAlignment="1">
      <alignment horizontal="right" vertical="center" wrapText="1"/>
    </xf>
    <xf numFmtId="3" fontId="0" fillId="0" borderId="13" xfId="0" applyNumberFormat="1" applyBorder="1" applyProtection="1">
      <protection locked="0"/>
    </xf>
    <xf numFmtId="3" fontId="0" fillId="0" borderId="12" xfId="0" applyNumberFormat="1" applyBorder="1" applyProtection="1">
      <protection locked="0"/>
    </xf>
    <xf numFmtId="0" fontId="12" fillId="0" borderId="8" xfId="0" applyFont="1" applyBorder="1" applyAlignment="1" applyProtection="1">
      <alignment horizontal="left" indent="1"/>
      <protection locked="0"/>
    </xf>
    <xf numFmtId="0" fontId="12" fillId="0" borderId="5" xfId="0" applyFont="1" applyBorder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12" fillId="0" borderId="5" xfId="0" applyFont="1" applyBorder="1" applyAlignment="1" applyProtection="1">
      <alignment horizontal="left" indent="2"/>
      <protection locked="0"/>
    </xf>
    <xf numFmtId="0" fontId="0" fillId="0" borderId="0" xfId="0" applyProtection="1">
      <protection locked="0"/>
    </xf>
    <xf numFmtId="0" fontId="8" fillId="0" borderId="4" xfId="0" applyFont="1" applyBorder="1" applyAlignment="1" applyProtection="1">
      <alignment horizontal="left" indent="1"/>
      <protection locked="0"/>
    </xf>
    <xf numFmtId="0" fontId="8" fillId="0" borderId="4" xfId="0" applyFont="1" applyBorder="1" applyAlignment="1" applyProtection="1">
      <alignment horizontal="left" indent="1"/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2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2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0" fontId="8" fillId="0" borderId="0" xfId="8" applyFont="1" applyAlignment="1" applyProtection="1">
      <alignment horizontal="center" vertical="top"/>
      <protection locked="0"/>
    </xf>
    <xf numFmtId="0" fontId="12" fillId="0" borderId="0" xfId="8" applyFont="1" applyAlignment="1" applyProtection="1">
      <alignment horizontal="center" vertical="top"/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3" fontId="8" fillId="0" borderId="13" xfId="0" applyNumberFormat="1" applyFont="1" applyBorder="1" applyProtection="1">
      <protection locked="0"/>
    </xf>
    <xf numFmtId="0" fontId="12" fillId="2" borderId="2" xfId="0" applyFont="1" applyFill="1" applyBorder="1" applyAlignment="1" applyProtection="1">
      <alignment horizontal="center" wrapText="1"/>
      <protection locked="0"/>
    </xf>
    <xf numFmtId="0" fontId="12" fillId="2" borderId="10" xfId="0" applyFont="1" applyFill="1" applyBorder="1" applyAlignment="1" applyProtection="1">
      <alignment horizontal="center"/>
      <protection locked="0"/>
    </xf>
    <xf numFmtId="0" fontId="12" fillId="2" borderId="3" xfId="0" applyFont="1" applyFill="1" applyBorder="1" applyAlignment="1" applyProtection="1">
      <alignment horizontal="center"/>
      <protection locked="0"/>
    </xf>
    <xf numFmtId="0" fontId="13" fillId="2" borderId="2" xfId="0" applyFont="1" applyFill="1" applyBorder="1" applyAlignment="1" applyProtection="1">
      <alignment horizontal="center" wrapText="1"/>
      <protection locked="0"/>
    </xf>
    <xf numFmtId="0" fontId="13" fillId="2" borderId="10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2" fillId="0" borderId="0" xfId="8" applyFont="1" applyAlignment="1" applyProtection="1">
      <alignment horizontal="center" vertical="top"/>
      <protection locked="0"/>
    </xf>
    <xf numFmtId="0" fontId="8" fillId="0" borderId="0" xfId="8" applyFont="1" applyAlignment="1" applyProtection="1">
      <alignment horizontal="center" vertical="top"/>
      <protection locked="0"/>
    </xf>
    <xf numFmtId="4" fontId="12" fillId="2" borderId="11" xfId="9" applyNumberFormat="1" applyFont="1" applyFill="1" applyBorder="1" applyAlignment="1">
      <alignment horizontal="center" vertical="center" wrapText="1"/>
    </xf>
    <xf numFmtId="4" fontId="12" fillId="2" borderId="12" xfId="9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 applyProtection="1">
      <alignment horizontal="center" wrapText="1"/>
      <protection locked="0"/>
    </xf>
    <xf numFmtId="0" fontId="12" fillId="2" borderId="3" xfId="0" applyFont="1" applyFill="1" applyBorder="1" applyAlignment="1" applyProtection="1">
      <alignment horizontal="center" wrapText="1"/>
      <protection locked="0"/>
    </xf>
  </cellXfs>
  <cellStyles count="64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2 3" xfId="25" xr:uid="{00000000-0005-0000-0000-000002000000}"/>
    <cellStyle name="Millares 2 2 4" xfId="33" xr:uid="{00000000-0005-0000-0000-000002000000}"/>
    <cellStyle name="Millares 2 2 5" xfId="41" xr:uid="{00000000-0005-0000-0000-000002000000}"/>
    <cellStyle name="Millares 2 2 6" xfId="49" xr:uid="{00000000-0005-0000-0000-000002000000}"/>
    <cellStyle name="Millares 2 2 7" xfId="57" xr:uid="{00000000-0005-0000-0000-000002000000}"/>
    <cellStyle name="Millares 2 3" xfId="4" xr:uid="{00000000-0005-0000-0000-000003000000}"/>
    <cellStyle name="Millares 2 3 2" xfId="18" xr:uid="{00000000-0005-0000-0000-000003000000}"/>
    <cellStyle name="Millares 2 3 3" xfId="26" xr:uid="{00000000-0005-0000-0000-000003000000}"/>
    <cellStyle name="Millares 2 3 4" xfId="34" xr:uid="{00000000-0005-0000-0000-000003000000}"/>
    <cellStyle name="Millares 2 3 5" xfId="42" xr:uid="{00000000-0005-0000-0000-000003000000}"/>
    <cellStyle name="Millares 2 3 6" xfId="50" xr:uid="{00000000-0005-0000-0000-000003000000}"/>
    <cellStyle name="Millares 2 3 7" xfId="58" xr:uid="{00000000-0005-0000-0000-000003000000}"/>
    <cellStyle name="Millares 2 4" xfId="16" xr:uid="{00000000-0005-0000-0000-000001000000}"/>
    <cellStyle name="Millares 2 5" xfId="24" xr:uid="{00000000-0005-0000-0000-000001000000}"/>
    <cellStyle name="Millares 2 6" xfId="32" xr:uid="{00000000-0005-0000-0000-000001000000}"/>
    <cellStyle name="Millares 2 7" xfId="40" xr:uid="{00000000-0005-0000-0000-000001000000}"/>
    <cellStyle name="Millares 2 8" xfId="48" xr:uid="{00000000-0005-0000-0000-000001000000}"/>
    <cellStyle name="Millares 2 9" xfId="56" xr:uid="{00000000-0005-0000-0000-000001000000}"/>
    <cellStyle name="Millares 3" xfId="5" xr:uid="{00000000-0005-0000-0000-000004000000}"/>
    <cellStyle name="Millares 3 2" xfId="19" xr:uid="{00000000-0005-0000-0000-000004000000}"/>
    <cellStyle name="Millares 3 3" xfId="27" xr:uid="{00000000-0005-0000-0000-000004000000}"/>
    <cellStyle name="Millares 3 4" xfId="35" xr:uid="{00000000-0005-0000-0000-000004000000}"/>
    <cellStyle name="Millares 3 5" xfId="43" xr:uid="{00000000-0005-0000-0000-000004000000}"/>
    <cellStyle name="Millares 3 6" xfId="51" xr:uid="{00000000-0005-0000-0000-000004000000}"/>
    <cellStyle name="Millares 3 7" xfId="59" xr:uid="{00000000-0005-0000-0000-000004000000}"/>
    <cellStyle name="Moneda 2" xfId="6" xr:uid="{00000000-0005-0000-0000-000005000000}"/>
    <cellStyle name="Moneda 2 2" xfId="20" xr:uid="{00000000-0005-0000-0000-000005000000}"/>
    <cellStyle name="Moneda 2 3" xfId="28" xr:uid="{00000000-0005-0000-0000-000005000000}"/>
    <cellStyle name="Moneda 2 4" xfId="36" xr:uid="{00000000-0005-0000-0000-000005000000}"/>
    <cellStyle name="Moneda 2 5" xfId="44" xr:uid="{00000000-0005-0000-0000-000005000000}"/>
    <cellStyle name="Moneda 2 6" xfId="52" xr:uid="{00000000-0005-0000-0000-000005000000}"/>
    <cellStyle name="Moneda 2 7" xfId="60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7000000}"/>
    <cellStyle name="Normal 2 4" xfId="29" xr:uid="{00000000-0005-0000-0000-000007000000}"/>
    <cellStyle name="Normal 2 5" xfId="37" xr:uid="{00000000-0005-0000-0000-000007000000}"/>
    <cellStyle name="Normal 2 6" xfId="45" xr:uid="{00000000-0005-0000-0000-000007000000}"/>
    <cellStyle name="Normal 2 7" xfId="53" xr:uid="{00000000-0005-0000-0000-000007000000}"/>
    <cellStyle name="Normal 2 8" xfId="61" xr:uid="{00000000-0005-0000-0000-000007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3" xr:uid="{00000000-0005-0000-0000-00000F000000}"/>
    <cellStyle name="Normal 6 2 3" xfId="31" xr:uid="{00000000-0005-0000-0000-00000F000000}"/>
    <cellStyle name="Normal 6 2 4" xfId="39" xr:uid="{00000000-0005-0000-0000-00000F000000}"/>
    <cellStyle name="Normal 6 2 5" xfId="47" xr:uid="{00000000-0005-0000-0000-00000F000000}"/>
    <cellStyle name="Normal 6 2 6" xfId="55" xr:uid="{00000000-0005-0000-0000-00000F000000}"/>
    <cellStyle name="Normal 6 2 7" xfId="63" xr:uid="{00000000-0005-0000-0000-00000F000000}"/>
    <cellStyle name="Normal 6 3" xfId="22" xr:uid="{00000000-0005-0000-0000-00000E000000}"/>
    <cellStyle name="Normal 6 4" xfId="30" xr:uid="{00000000-0005-0000-0000-00000E000000}"/>
    <cellStyle name="Normal 6 5" xfId="38" xr:uid="{00000000-0005-0000-0000-00000E000000}"/>
    <cellStyle name="Normal 6 6" xfId="46" xr:uid="{00000000-0005-0000-0000-00000E000000}"/>
    <cellStyle name="Normal 6 7" xfId="54" xr:uid="{00000000-0005-0000-0000-00000E000000}"/>
    <cellStyle name="Normal 6 8" xfId="6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4"/>
  <sheetViews>
    <sheetView showGridLines="0" tabSelected="1" topLeftCell="A79" workbookViewId="0">
      <selection activeCell="E67" sqref="E66:E67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54.95" customHeight="1" x14ac:dyDescent="0.2">
      <c r="A1" s="133" t="s">
        <v>128</v>
      </c>
      <c r="B1" s="134"/>
      <c r="C1" s="134"/>
      <c r="D1" s="134"/>
      <c r="E1" s="134"/>
      <c r="F1" s="134"/>
      <c r="G1" s="135"/>
    </row>
    <row r="2" spans="1:7" x14ac:dyDescent="0.2">
      <c r="A2" s="15"/>
      <c r="B2" s="17" t="s">
        <v>0</v>
      </c>
      <c r="C2" s="18"/>
      <c r="D2" s="18"/>
      <c r="E2" s="18"/>
      <c r="F2" s="19"/>
      <c r="G2" s="141" t="s">
        <v>1</v>
      </c>
    </row>
    <row r="3" spans="1:7" ht="24.95" customHeight="1" x14ac:dyDescent="0.2">
      <c r="A3" s="16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142"/>
    </row>
    <row r="4" spans="1:7" x14ac:dyDescent="0.2">
      <c r="A4" s="6"/>
      <c r="B4" s="11"/>
      <c r="C4" s="11"/>
      <c r="D4" s="11"/>
      <c r="E4" s="11"/>
      <c r="F4" s="11"/>
      <c r="G4" s="11"/>
    </row>
    <row r="5" spans="1:7" x14ac:dyDescent="0.2">
      <c r="A5" s="90" t="s">
        <v>130</v>
      </c>
      <c r="B5" s="92">
        <v>10474428.810000001</v>
      </c>
      <c r="C5" s="94">
        <v>90567.75</v>
      </c>
      <c r="D5" s="48">
        <f>SUM(B5+C5)</f>
        <v>10564996.560000001</v>
      </c>
      <c r="E5" s="117">
        <v>2751200.48</v>
      </c>
      <c r="F5" s="117">
        <v>2751200.48</v>
      </c>
      <c r="G5" s="48">
        <f>D5-E5</f>
        <v>7813796.0800000001</v>
      </c>
    </row>
    <row r="6" spans="1:7" x14ac:dyDescent="0.2">
      <c r="A6" s="90" t="s">
        <v>131</v>
      </c>
      <c r="B6" s="92">
        <v>362496.82</v>
      </c>
      <c r="C6" s="94">
        <v>0</v>
      </c>
      <c r="D6" s="48">
        <f t="shared" ref="D6:D42" si="0">SUM(B6+C6)</f>
        <v>362496.82</v>
      </c>
      <c r="E6" s="117">
        <v>73412.33</v>
      </c>
      <c r="F6" s="117">
        <v>73412.33</v>
      </c>
      <c r="G6" s="48">
        <f t="shared" ref="G6:G42" si="1">D6-E6</f>
        <v>289084.49</v>
      </c>
    </row>
    <row r="7" spans="1:7" x14ac:dyDescent="0.2">
      <c r="A7" s="90" t="s">
        <v>132</v>
      </c>
      <c r="B7" s="92">
        <v>3021096.99</v>
      </c>
      <c r="C7" s="94">
        <v>0</v>
      </c>
      <c r="D7" s="48">
        <f t="shared" si="0"/>
        <v>3021096.99</v>
      </c>
      <c r="E7" s="117">
        <v>607502.87</v>
      </c>
      <c r="F7" s="117">
        <v>607502.87</v>
      </c>
      <c r="G7" s="48">
        <f t="shared" si="1"/>
        <v>2413594.12</v>
      </c>
    </row>
    <row r="8" spans="1:7" x14ac:dyDescent="0.2">
      <c r="A8" s="90" t="s">
        <v>133</v>
      </c>
      <c r="B8" s="92">
        <v>3340702.16</v>
      </c>
      <c r="C8" s="94">
        <v>15700</v>
      </c>
      <c r="D8" s="48">
        <f t="shared" si="0"/>
        <v>3356402.16</v>
      </c>
      <c r="E8" s="117">
        <v>762884</v>
      </c>
      <c r="F8" s="117">
        <v>762884</v>
      </c>
      <c r="G8" s="48">
        <f t="shared" si="1"/>
        <v>2593518.16</v>
      </c>
    </row>
    <row r="9" spans="1:7" x14ac:dyDescent="0.2">
      <c r="A9" s="90" t="s">
        <v>134</v>
      </c>
      <c r="B9" s="92">
        <v>1266797.27</v>
      </c>
      <c r="C9" s="94">
        <v>10000</v>
      </c>
      <c r="D9" s="48">
        <f t="shared" si="0"/>
        <v>1276797.27</v>
      </c>
      <c r="E9" s="117">
        <v>276410.46999999997</v>
      </c>
      <c r="F9" s="117">
        <v>276410.46999999997</v>
      </c>
      <c r="G9" s="48">
        <f t="shared" si="1"/>
        <v>1000386.8</v>
      </c>
    </row>
    <row r="10" spans="1:7" x14ac:dyDescent="0.2">
      <c r="A10" s="90" t="s">
        <v>135</v>
      </c>
      <c r="B10" s="92">
        <v>331820.65999999997</v>
      </c>
      <c r="C10" s="94">
        <v>0</v>
      </c>
      <c r="D10" s="48">
        <f t="shared" si="0"/>
        <v>331820.65999999997</v>
      </c>
      <c r="E10" s="117">
        <v>74835</v>
      </c>
      <c r="F10" s="117">
        <v>74835</v>
      </c>
      <c r="G10" s="48">
        <f t="shared" si="1"/>
        <v>256985.65999999997</v>
      </c>
    </row>
    <row r="11" spans="1:7" x14ac:dyDescent="0.2">
      <c r="A11" s="90" t="s">
        <v>136</v>
      </c>
      <c r="B11" s="92">
        <v>179589.47</v>
      </c>
      <c r="C11" s="94">
        <v>111600</v>
      </c>
      <c r="D11" s="48">
        <f t="shared" si="0"/>
        <v>291189.46999999997</v>
      </c>
      <c r="E11" s="117">
        <v>39155.519999999997</v>
      </c>
      <c r="F11" s="117">
        <v>39155.519999999997</v>
      </c>
      <c r="G11" s="48">
        <f t="shared" si="1"/>
        <v>252033.94999999998</v>
      </c>
    </row>
    <row r="12" spans="1:7" x14ac:dyDescent="0.2">
      <c r="A12" s="90" t="s">
        <v>137</v>
      </c>
      <c r="B12" s="92">
        <v>314676.94</v>
      </c>
      <c r="C12" s="94">
        <v>0</v>
      </c>
      <c r="D12" s="48">
        <f t="shared" si="0"/>
        <v>314676.94</v>
      </c>
      <c r="E12" s="117">
        <v>70979.759999999995</v>
      </c>
      <c r="F12" s="117">
        <v>70979.759999999995</v>
      </c>
      <c r="G12" s="48">
        <f t="shared" si="1"/>
        <v>243697.18</v>
      </c>
    </row>
    <row r="13" spans="1:7" x14ac:dyDescent="0.2">
      <c r="A13" s="90" t="s">
        <v>138</v>
      </c>
      <c r="B13" s="92">
        <v>1060148.18</v>
      </c>
      <c r="C13" s="94">
        <v>0</v>
      </c>
      <c r="D13" s="48">
        <f t="shared" si="0"/>
        <v>1060148.18</v>
      </c>
      <c r="E13" s="117">
        <v>177537.39</v>
      </c>
      <c r="F13" s="117">
        <v>177537.39</v>
      </c>
      <c r="G13" s="48">
        <f t="shared" si="1"/>
        <v>882610.78999999992</v>
      </c>
    </row>
    <row r="14" spans="1:7" x14ac:dyDescent="0.2">
      <c r="A14" s="90" t="s">
        <v>139</v>
      </c>
      <c r="B14" s="92">
        <v>7551566.3600000003</v>
      </c>
      <c r="C14" s="94">
        <v>9530</v>
      </c>
      <c r="D14" s="48">
        <f t="shared" si="0"/>
        <v>7561096.3600000003</v>
      </c>
      <c r="E14" s="117">
        <v>3193779.58</v>
      </c>
      <c r="F14" s="117">
        <v>3193779.58</v>
      </c>
      <c r="G14" s="48">
        <f t="shared" si="1"/>
        <v>4367316.78</v>
      </c>
    </row>
    <row r="15" spans="1:7" x14ac:dyDescent="0.2">
      <c r="A15" s="90" t="s">
        <v>140</v>
      </c>
      <c r="B15" s="92">
        <v>821026.1</v>
      </c>
      <c r="C15" s="94">
        <v>0</v>
      </c>
      <c r="D15" s="48">
        <f t="shared" si="0"/>
        <v>821026.1</v>
      </c>
      <c r="E15" s="117">
        <v>154135.07999999999</v>
      </c>
      <c r="F15" s="117">
        <v>154135.07999999999</v>
      </c>
      <c r="G15" s="48">
        <f t="shared" si="1"/>
        <v>666891.02</v>
      </c>
    </row>
    <row r="16" spans="1:7" x14ac:dyDescent="0.2">
      <c r="A16" s="90" t="s">
        <v>141</v>
      </c>
      <c r="B16" s="92">
        <v>23544873.170000002</v>
      </c>
      <c r="C16" s="94">
        <v>894100</v>
      </c>
      <c r="D16" s="48">
        <f t="shared" si="0"/>
        <v>24438973.170000002</v>
      </c>
      <c r="E16" s="117">
        <v>4779080.9800000004</v>
      </c>
      <c r="F16" s="117">
        <v>4336492.9800000004</v>
      </c>
      <c r="G16" s="48">
        <f t="shared" si="1"/>
        <v>19659892.190000001</v>
      </c>
    </row>
    <row r="17" spans="1:7" x14ac:dyDescent="0.2">
      <c r="A17" s="90" t="s">
        <v>142</v>
      </c>
      <c r="B17" s="92">
        <v>16844405.739999998</v>
      </c>
      <c r="C17" s="94">
        <v>200998.7</v>
      </c>
      <c r="D17" s="48">
        <f t="shared" si="0"/>
        <v>17045404.439999998</v>
      </c>
      <c r="E17" s="117">
        <v>2996490.26</v>
      </c>
      <c r="F17" s="117">
        <v>2996490.26</v>
      </c>
      <c r="G17" s="48">
        <f t="shared" si="1"/>
        <v>14048914.179999998</v>
      </c>
    </row>
    <row r="18" spans="1:7" x14ac:dyDescent="0.2">
      <c r="A18" s="90" t="s">
        <v>143</v>
      </c>
      <c r="B18" s="92">
        <v>2786021.36</v>
      </c>
      <c r="C18" s="94">
        <v>0</v>
      </c>
      <c r="D18" s="48">
        <f t="shared" si="0"/>
        <v>2786021.36</v>
      </c>
      <c r="E18" s="117">
        <v>628194.12</v>
      </c>
      <c r="F18" s="117">
        <v>628194.12</v>
      </c>
      <c r="G18" s="48">
        <f t="shared" si="1"/>
        <v>2157827.2399999998</v>
      </c>
    </row>
    <row r="19" spans="1:7" x14ac:dyDescent="0.2">
      <c r="A19" s="90" t="s">
        <v>144</v>
      </c>
      <c r="B19" s="92">
        <v>8772487.9199999999</v>
      </c>
      <c r="C19" s="94">
        <v>395991.84</v>
      </c>
      <c r="D19" s="48">
        <f t="shared" si="0"/>
        <v>9168479.7599999998</v>
      </c>
      <c r="E19" s="117">
        <v>2692613.18</v>
      </c>
      <c r="F19" s="117">
        <v>2692613.18</v>
      </c>
      <c r="G19" s="48">
        <f t="shared" si="1"/>
        <v>6475866.5800000001</v>
      </c>
    </row>
    <row r="20" spans="1:7" x14ac:dyDescent="0.2">
      <c r="A20" s="90" t="s">
        <v>145</v>
      </c>
      <c r="B20" s="92">
        <v>5648029.4100000001</v>
      </c>
      <c r="C20" s="94">
        <v>173132.74</v>
      </c>
      <c r="D20" s="48">
        <f t="shared" si="0"/>
        <v>5821162.1500000004</v>
      </c>
      <c r="E20" s="117">
        <v>1295124.23</v>
      </c>
      <c r="F20" s="117">
        <v>1295124.23</v>
      </c>
      <c r="G20" s="48">
        <f t="shared" si="1"/>
        <v>4526037.92</v>
      </c>
    </row>
    <row r="21" spans="1:7" x14ac:dyDescent="0.2">
      <c r="A21" s="90" t="s">
        <v>146</v>
      </c>
      <c r="B21" s="92">
        <v>3274749.61</v>
      </c>
      <c r="C21" s="94">
        <v>0</v>
      </c>
      <c r="D21" s="48">
        <f t="shared" si="0"/>
        <v>3274749.61</v>
      </c>
      <c r="E21" s="117">
        <v>822643.89</v>
      </c>
      <c r="F21" s="117">
        <v>822643.89</v>
      </c>
      <c r="G21" s="48">
        <f t="shared" si="1"/>
        <v>2452105.7199999997</v>
      </c>
    </row>
    <row r="22" spans="1:7" x14ac:dyDescent="0.2">
      <c r="A22" s="90" t="s">
        <v>147</v>
      </c>
      <c r="B22" s="92">
        <v>1531647.99</v>
      </c>
      <c r="C22" s="94">
        <v>10000</v>
      </c>
      <c r="D22" s="48">
        <f t="shared" si="0"/>
        <v>1541647.99</v>
      </c>
      <c r="E22" s="117">
        <v>413236.85</v>
      </c>
      <c r="F22" s="117">
        <v>413236.85</v>
      </c>
      <c r="G22" s="48">
        <f t="shared" si="1"/>
        <v>1128411.1400000001</v>
      </c>
    </row>
    <row r="23" spans="1:7" x14ac:dyDescent="0.2">
      <c r="A23" s="90" t="s">
        <v>148</v>
      </c>
      <c r="B23" s="92">
        <v>302098.09999999998</v>
      </c>
      <c r="C23" s="94">
        <v>0</v>
      </c>
      <c r="D23" s="48">
        <f t="shared" si="0"/>
        <v>302098.09999999998</v>
      </c>
      <c r="E23" s="117">
        <v>63610.85</v>
      </c>
      <c r="F23" s="117">
        <v>63610.85</v>
      </c>
      <c r="G23" s="48">
        <f t="shared" si="1"/>
        <v>238487.24999999997</v>
      </c>
    </row>
    <row r="24" spans="1:7" x14ac:dyDescent="0.2">
      <c r="A24" s="90" t="s">
        <v>149</v>
      </c>
      <c r="B24" s="92">
        <v>704416.73</v>
      </c>
      <c r="C24" s="94">
        <v>29106</v>
      </c>
      <c r="D24" s="48">
        <f t="shared" si="0"/>
        <v>733522.73</v>
      </c>
      <c r="E24" s="117">
        <v>167127.24</v>
      </c>
      <c r="F24" s="117">
        <v>166830.24</v>
      </c>
      <c r="G24" s="48">
        <f t="shared" si="1"/>
        <v>566395.49</v>
      </c>
    </row>
    <row r="25" spans="1:7" x14ac:dyDescent="0.2">
      <c r="A25" s="90" t="s">
        <v>150</v>
      </c>
      <c r="B25" s="92">
        <v>743233.46</v>
      </c>
      <c r="C25" s="94">
        <v>0</v>
      </c>
      <c r="D25" s="48">
        <f t="shared" si="0"/>
        <v>743233.46</v>
      </c>
      <c r="E25" s="117">
        <v>156376.45000000001</v>
      </c>
      <c r="F25" s="117">
        <v>156376.45000000001</v>
      </c>
      <c r="G25" s="48">
        <f t="shared" si="1"/>
        <v>586857.01</v>
      </c>
    </row>
    <row r="26" spans="1:7" x14ac:dyDescent="0.2">
      <c r="A26" s="90" t="s">
        <v>151</v>
      </c>
      <c r="B26" s="92">
        <v>16040763.25</v>
      </c>
      <c r="C26" s="94">
        <v>822447.53</v>
      </c>
      <c r="D26" s="48">
        <f t="shared" si="0"/>
        <v>16863210.780000001</v>
      </c>
      <c r="E26" s="117">
        <v>1599657.74</v>
      </c>
      <c r="F26" s="117">
        <v>1599657.74</v>
      </c>
      <c r="G26" s="48">
        <f t="shared" si="1"/>
        <v>15263553.040000001</v>
      </c>
    </row>
    <row r="27" spans="1:7" x14ac:dyDescent="0.2">
      <c r="A27" s="90" t="s">
        <v>152</v>
      </c>
      <c r="B27" s="93">
        <v>817210.93</v>
      </c>
      <c r="C27" s="94">
        <v>-1100</v>
      </c>
      <c r="D27" s="48">
        <f t="shared" si="0"/>
        <v>816110.93</v>
      </c>
      <c r="E27" s="117">
        <v>181818.95</v>
      </c>
      <c r="F27" s="117">
        <v>181818.95</v>
      </c>
      <c r="G27" s="48">
        <f t="shared" si="1"/>
        <v>634291.98</v>
      </c>
    </row>
    <row r="28" spans="1:7" x14ac:dyDescent="0.2">
      <c r="A28" s="90" t="s">
        <v>153</v>
      </c>
      <c r="B28" s="93">
        <v>2791014.17</v>
      </c>
      <c r="C28" s="94">
        <v>667660</v>
      </c>
      <c r="D28" s="48">
        <f t="shared" si="0"/>
        <v>3458674.17</v>
      </c>
      <c r="E28" s="117">
        <v>324384.21999999997</v>
      </c>
      <c r="F28" s="117">
        <v>324384.21999999997</v>
      </c>
      <c r="G28" s="48">
        <f t="shared" si="1"/>
        <v>3134289.95</v>
      </c>
    </row>
    <row r="29" spans="1:7" x14ac:dyDescent="0.2">
      <c r="A29" s="90" t="s">
        <v>154</v>
      </c>
      <c r="B29" s="93">
        <v>1022220.43</v>
      </c>
      <c r="C29" s="94">
        <v>120050</v>
      </c>
      <c r="D29" s="48">
        <f t="shared" si="0"/>
        <v>1142270.4300000002</v>
      </c>
      <c r="E29" s="117">
        <v>214177.87</v>
      </c>
      <c r="F29" s="117">
        <v>214177.87</v>
      </c>
      <c r="G29" s="48">
        <f t="shared" si="1"/>
        <v>928092.56000000017</v>
      </c>
    </row>
    <row r="30" spans="1:7" x14ac:dyDescent="0.2">
      <c r="A30" s="90" t="s">
        <v>155</v>
      </c>
      <c r="B30" s="93">
        <v>3176280.89</v>
      </c>
      <c r="C30" s="94">
        <v>10000</v>
      </c>
      <c r="D30" s="48">
        <f t="shared" si="0"/>
        <v>3186280.89</v>
      </c>
      <c r="E30" s="117">
        <v>316437.3</v>
      </c>
      <c r="F30" s="117">
        <v>316437.3</v>
      </c>
      <c r="G30" s="48">
        <f t="shared" si="1"/>
        <v>2869843.5900000003</v>
      </c>
    </row>
    <row r="31" spans="1:7" s="89" customFormat="1" x14ac:dyDescent="0.2">
      <c r="A31" s="91" t="s">
        <v>156</v>
      </c>
      <c r="B31" s="93">
        <v>3078232</v>
      </c>
      <c r="C31" s="94">
        <v>0</v>
      </c>
      <c r="D31" s="48">
        <f t="shared" si="0"/>
        <v>3078232</v>
      </c>
      <c r="E31" s="117">
        <v>179933.84</v>
      </c>
      <c r="F31" s="117">
        <v>179933.84</v>
      </c>
      <c r="G31" s="48">
        <f t="shared" si="1"/>
        <v>2898298.16</v>
      </c>
    </row>
    <row r="32" spans="1:7" s="89" customFormat="1" x14ac:dyDescent="0.2">
      <c r="A32" s="91" t="s">
        <v>157</v>
      </c>
      <c r="B32" s="93">
        <v>8039155.3200000003</v>
      </c>
      <c r="C32" s="94">
        <v>272409.46999999997</v>
      </c>
      <c r="D32" s="48">
        <f t="shared" si="0"/>
        <v>8311564.79</v>
      </c>
      <c r="E32" s="117">
        <v>379654.66</v>
      </c>
      <c r="F32" s="117">
        <v>379654.66</v>
      </c>
      <c r="G32" s="48">
        <f t="shared" si="1"/>
        <v>7931910.1299999999</v>
      </c>
    </row>
    <row r="33" spans="1:7" s="89" customFormat="1" x14ac:dyDescent="0.2">
      <c r="A33" s="91" t="s">
        <v>158</v>
      </c>
      <c r="B33" s="93">
        <v>86118.16</v>
      </c>
      <c r="C33" s="94">
        <v>0</v>
      </c>
      <c r="D33" s="48">
        <f t="shared" si="0"/>
        <v>86118.16</v>
      </c>
      <c r="E33" s="117">
        <v>5391.35</v>
      </c>
      <c r="F33" s="117">
        <v>5391.35</v>
      </c>
      <c r="G33" s="48">
        <f t="shared" si="1"/>
        <v>80726.81</v>
      </c>
    </row>
    <row r="34" spans="1:7" s="89" customFormat="1" x14ac:dyDescent="0.2">
      <c r="A34" s="91" t="s">
        <v>159</v>
      </c>
      <c r="B34" s="93">
        <v>741033.94</v>
      </c>
      <c r="C34" s="94">
        <v>700100</v>
      </c>
      <c r="D34" s="48">
        <f t="shared" si="0"/>
        <v>1441133.94</v>
      </c>
      <c r="E34" s="117">
        <v>426923.01</v>
      </c>
      <c r="F34" s="117">
        <v>426923.01</v>
      </c>
      <c r="G34" s="48">
        <f t="shared" si="1"/>
        <v>1014210.9299999999</v>
      </c>
    </row>
    <row r="35" spans="1:7" s="89" customFormat="1" x14ac:dyDescent="0.2">
      <c r="A35" s="91" t="s">
        <v>160</v>
      </c>
      <c r="B35" s="93">
        <v>1682225.01</v>
      </c>
      <c r="C35" s="94">
        <v>0</v>
      </c>
      <c r="D35" s="48">
        <f t="shared" si="0"/>
        <v>1682225.01</v>
      </c>
      <c r="E35" s="117">
        <v>253580.76</v>
      </c>
      <c r="F35" s="117">
        <v>253580.76</v>
      </c>
      <c r="G35" s="48">
        <f t="shared" si="1"/>
        <v>1428644.25</v>
      </c>
    </row>
    <row r="36" spans="1:7" s="89" customFormat="1" x14ac:dyDescent="0.2">
      <c r="A36" s="91" t="s">
        <v>161</v>
      </c>
      <c r="B36" s="93">
        <v>113506.69</v>
      </c>
      <c r="C36" s="94">
        <v>0</v>
      </c>
      <c r="D36" s="48">
        <f t="shared" si="0"/>
        <v>113506.69</v>
      </c>
      <c r="E36" s="117">
        <v>23590.84</v>
      </c>
      <c r="F36" s="117">
        <v>23590.84</v>
      </c>
      <c r="G36" s="48">
        <f t="shared" si="1"/>
        <v>89915.85</v>
      </c>
    </row>
    <row r="37" spans="1:7" s="89" customFormat="1" x14ac:dyDescent="0.2">
      <c r="A37" s="91" t="s">
        <v>162</v>
      </c>
      <c r="B37" s="93">
        <v>809722.45</v>
      </c>
      <c r="C37" s="94">
        <v>303800</v>
      </c>
      <c r="D37" s="48">
        <f t="shared" si="0"/>
        <v>1113522.45</v>
      </c>
      <c r="E37" s="117">
        <v>174213.91</v>
      </c>
      <c r="F37" s="117">
        <v>174213.91</v>
      </c>
      <c r="G37" s="48">
        <f t="shared" si="1"/>
        <v>939308.53999999992</v>
      </c>
    </row>
    <row r="38" spans="1:7" x14ac:dyDescent="0.2">
      <c r="A38" s="91" t="s">
        <v>163</v>
      </c>
      <c r="B38" s="93">
        <v>2300089.9700000002</v>
      </c>
      <c r="C38" s="94">
        <v>139177.5</v>
      </c>
      <c r="D38" s="48">
        <f t="shared" si="0"/>
        <v>2439267.4700000002</v>
      </c>
      <c r="E38" s="117">
        <v>354165.42</v>
      </c>
      <c r="F38" s="117">
        <v>354165.42</v>
      </c>
      <c r="G38" s="48">
        <f t="shared" si="1"/>
        <v>2085102.0500000003</v>
      </c>
    </row>
    <row r="39" spans="1:7" s="87" customFormat="1" x14ac:dyDescent="0.2">
      <c r="A39" s="91" t="s">
        <v>164</v>
      </c>
      <c r="B39" s="93">
        <v>629157.84</v>
      </c>
      <c r="C39" s="94">
        <v>-1006.84</v>
      </c>
      <c r="D39" s="48">
        <f t="shared" si="0"/>
        <v>628151</v>
      </c>
      <c r="E39" s="117">
        <v>118119.74</v>
      </c>
      <c r="F39" s="117">
        <v>118119.74</v>
      </c>
      <c r="G39" s="48">
        <f t="shared" si="1"/>
        <v>510031.26</v>
      </c>
    </row>
    <row r="40" spans="1:7" s="87" customFormat="1" x14ac:dyDescent="0.2">
      <c r="A40" s="91" t="s">
        <v>165</v>
      </c>
      <c r="B40" s="93">
        <v>28725393.940000001</v>
      </c>
      <c r="C40" s="94">
        <v>11198850.92</v>
      </c>
      <c r="D40" s="48">
        <f t="shared" si="0"/>
        <v>39924244.859999999</v>
      </c>
      <c r="E40" s="117">
        <v>11821863.73</v>
      </c>
      <c r="F40" s="117">
        <v>11821863.73</v>
      </c>
      <c r="G40" s="48">
        <f t="shared" si="1"/>
        <v>28102381.129999999</v>
      </c>
    </row>
    <row r="41" spans="1:7" s="87" customFormat="1" x14ac:dyDescent="0.2">
      <c r="A41" s="91" t="s">
        <v>166</v>
      </c>
      <c r="B41" s="93">
        <v>291282.78000000003</v>
      </c>
      <c r="C41" s="94">
        <v>0</v>
      </c>
      <c r="D41" s="48">
        <f t="shared" si="0"/>
        <v>291282.78000000003</v>
      </c>
      <c r="E41" s="117">
        <v>63851.3</v>
      </c>
      <c r="F41" s="117">
        <v>63851.3</v>
      </c>
      <c r="G41" s="48">
        <f t="shared" si="1"/>
        <v>227431.48000000004</v>
      </c>
    </row>
    <row r="42" spans="1:7" s="87" customFormat="1" x14ac:dyDescent="0.2">
      <c r="A42" s="91" t="s">
        <v>167</v>
      </c>
      <c r="B42" s="93">
        <v>890778.98</v>
      </c>
      <c r="C42" s="94">
        <v>0</v>
      </c>
      <c r="D42" s="48">
        <f t="shared" si="0"/>
        <v>890778.98</v>
      </c>
      <c r="E42" s="117">
        <v>179780.31</v>
      </c>
      <c r="F42" s="117">
        <v>179780.31</v>
      </c>
      <c r="G42" s="48">
        <f t="shared" si="1"/>
        <v>710998.66999999993</v>
      </c>
    </row>
    <row r="43" spans="1:7" x14ac:dyDescent="0.2">
      <c r="A43" s="21"/>
      <c r="B43" s="35">
        <v>0</v>
      </c>
      <c r="C43" s="35">
        <v>0</v>
      </c>
      <c r="D43" s="35">
        <v>0</v>
      </c>
      <c r="E43" s="117">
        <v>0</v>
      </c>
      <c r="F43" s="117">
        <v>0</v>
      </c>
      <c r="G43" s="35">
        <v>0</v>
      </c>
    </row>
    <row r="44" spans="1:7" x14ac:dyDescent="0.2">
      <c r="A44" s="85" t="s">
        <v>8</v>
      </c>
      <c r="B44" s="79">
        <f t="shared" ref="B44:G44" si="2">SUM(B5:B43)</f>
        <v>164110500</v>
      </c>
      <c r="C44" s="79">
        <f t="shared" si="2"/>
        <v>16173115.609999999</v>
      </c>
      <c r="D44" s="79">
        <f t="shared" si="2"/>
        <v>180283615.61000001</v>
      </c>
      <c r="E44" s="79">
        <f t="shared" si="2"/>
        <v>38813875.480000004</v>
      </c>
      <c r="F44" s="79">
        <f t="shared" si="2"/>
        <v>38370990.480000004</v>
      </c>
      <c r="G44" s="79">
        <f t="shared" si="2"/>
        <v>141469740.13</v>
      </c>
    </row>
    <row r="47" spans="1:7" ht="54.95" customHeight="1" x14ac:dyDescent="0.2">
      <c r="A47" s="133" t="s">
        <v>129</v>
      </c>
      <c r="B47" s="134"/>
      <c r="C47" s="134"/>
      <c r="D47" s="134"/>
      <c r="E47" s="134"/>
      <c r="F47" s="134"/>
      <c r="G47" s="135"/>
    </row>
    <row r="48" spans="1:7" x14ac:dyDescent="0.2">
      <c r="A48" s="15"/>
      <c r="B48" s="17" t="s">
        <v>0</v>
      </c>
      <c r="C48" s="18"/>
      <c r="D48" s="18"/>
      <c r="E48" s="18"/>
      <c r="F48" s="19"/>
      <c r="G48" s="141" t="s">
        <v>1</v>
      </c>
    </row>
    <row r="49" spans="1:7" ht="22.5" x14ac:dyDescent="0.2">
      <c r="A49" s="16" t="s">
        <v>2</v>
      </c>
      <c r="B49" s="3" t="s">
        <v>3</v>
      </c>
      <c r="C49" s="3" t="s">
        <v>4</v>
      </c>
      <c r="D49" s="3" t="s">
        <v>5</v>
      </c>
      <c r="E49" s="3" t="s">
        <v>6</v>
      </c>
      <c r="F49" s="3" t="s">
        <v>7</v>
      </c>
      <c r="G49" s="142"/>
    </row>
    <row r="50" spans="1:7" x14ac:dyDescent="0.2">
      <c r="A50" s="7"/>
      <c r="B50" s="78"/>
      <c r="C50" s="78"/>
      <c r="D50" s="8"/>
      <c r="E50" s="8"/>
      <c r="F50" s="8"/>
      <c r="G50" s="8"/>
    </row>
    <row r="51" spans="1:7" x14ac:dyDescent="0.2">
      <c r="A51" s="21" t="s">
        <v>9</v>
      </c>
      <c r="B51" s="78">
        <v>0</v>
      </c>
      <c r="C51" s="78">
        <v>0</v>
      </c>
      <c r="D51" s="48">
        <f t="shared" ref="D51:D56" si="3">SUM(B51+C51)</f>
        <v>0</v>
      </c>
      <c r="E51" s="78">
        <v>0</v>
      </c>
      <c r="F51" s="78">
        <v>0</v>
      </c>
      <c r="G51" s="83">
        <f>D51-E51</f>
        <v>0</v>
      </c>
    </row>
    <row r="52" spans="1:7" x14ac:dyDescent="0.2">
      <c r="A52" s="21" t="s">
        <v>10</v>
      </c>
      <c r="B52" s="78">
        <v>0</v>
      </c>
      <c r="C52" s="78">
        <v>0</v>
      </c>
      <c r="D52" s="48">
        <f t="shared" si="3"/>
        <v>0</v>
      </c>
      <c r="E52" s="78">
        <v>0</v>
      </c>
      <c r="F52" s="78">
        <v>0</v>
      </c>
      <c r="G52" s="83">
        <f t="shared" ref="G52:G54" si="4">D52-E52</f>
        <v>0</v>
      </c>
    </row>
    <row r="53" spans="1:7" x14ac:dyDescent="0.2">
      <c r="A53" s="21" t="s">
        <v>11</v>
      </c>
      <c r="B53" s="78">
        <v>0</v>
      </c>
      <c r="C53" s="78">
        <v>0</v>
      </c>
      <c r="D53" s="48">
        <f t="shared" si="3"/>
        <v>0</v>
      </c>
      <c r="E53" s="78">
        <v>0</v>
      </c>
      <c r="F53" s="78">
        <v>0</v>
      </c>
      <c r="G53" s="83">
        <f t="shared" si="4"/>
        <v>0</v>
      </c>
    </row>
    <row r="54" spans="1:7" x14ac:dyDescent="0.2">
      <c r="A54" s="21" t="s">
        <v>12</v>
      </c>
      <c r="B54" s="78">
        <v>0</v>
      </c>
      <c r="C54" s="78">
        <v>0</v>
      </c>
      <c r="D54" s="48">
        <f t="shared" si="3"/>
        <v>0</v>
      </c>
      <c r="E54" s="78">
        <v>0</v>
      </c>
      <c r="F54" s="78">
        <v>0</v>
      </c>
      <c r="G54" s="83">
        <f t="shared" si="4"/>
        <v>0</v>
      </c>
    </row>
    <row r="55" spans="1:7" x14ac:dyDescent="0.2">
      <c r="A55" s="2"/>
      <c r="B55" s="10"/>
      <c r="C55" s="10"/>
      <c r="D55" s="10"/>
      <c r="E55" s="10"/>
      <c r="F55" s="10"/>
      <c r="G55" s="84"/>
    </row>
    <row r="56" spans="1:7" x14ac:dyDescent="0.2">
      <c r="A56" s="85" t="s">
        <v>8</v>
      </c>
      <c r="B56" s="79">
        <f>SUM(B51:B55)</f>
        <v>0</v>
      </c>
      <c r="C56" s="79">
        <f>SUM(C51:C55)</f>
        <v>0</v>
      </c>
      <c r="D56" s="82">
        <f t="shared" si="3"/>
        <v>0</v>
      </c>
      <c r="E56" s="79">
        <f>SUM(E51:E55)</f>
        <v>0</v>
      </c>
      <c r="F56" s="79">
        <f>SUM(F51:F55)</f>
        <v>0</v>
      </c>
      <c r="G56" s="79">
        <f>D56-E56</f>
        <v>0</v>
      </c>
    </row>
    <row r="59" spans="1:7" ht="54.95" customHeight="1" x14ac:dyDescent="0.2">
      <c r="A59" s="136" t="s">
        <v>127</v>
      </c>
      <c r="B59" s="137"/>
      <c r="C59" s="137"/>
      <c r="D59" s="137"/>
      <c r="E59" s="137"/>
      <c r="F59" s="137"/>
      <c r="G59" s="138"/>
    </row>
    <row r="60" spans="1:7" x14ac:dyDescent="0.2">
      <c r="A60" s="15"/>
      <c r="B60" s="17" t="s">
        <v>0</v>
      </c>
      <c r="C60" s="18"/>
      <c r="D60" s="18"/>
      <c r="E60" s="18"/>
      <c r="F60" s="19"/>
      <c r="G60" s="141" t="s">
        <v>1</v>
      </c>
    </row>
    <row r="61" spans="1:7" ht="22.5" x14ac:dyDescent="0.2">
      <c r="A61" s="16" t="s">
        <v>2</v>
      </c>
      <c r="B61" s="3" t="s">
        <v>3</v>
      </c>
      <c r="C61" s="3" t="s">
        <v>4</v>
      </c>
      <c r="D61" s="3" t="s">
        <v>5</v>
      </c>
      <c r="E61" s="3" t="s">
        <v>6</v>
      </c>
      <c r="F61" s="3" t="s">
        <v>7</v>
      </c>
      <c r="G61" s="142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ht="22.5" x14ac:dyDescent="0.2">
      <c r="A63" s="22" t="s">
        <v>13</v>
      </c>
      <c r="B63" s="9"/>
      <c r="C63" s="9"/>
      <c r="D63" s="9"/>
      <c r="E63" s="9"/>
      <c r="F63" s="9"/>
      <c r="G63" s="9"/>
    </row>
    <row r="64" spans="1:7" x14ac:dyDescent="0.2">
      <c r="A64" s="22"/>
      <c r="B64" s="9"/>
      <c r="C64" s="9"/>
      <c r="D64" s="9"/>
      <c r="E64" s="9"/>
      <c r="F64" s="9"/>
      <c r="G64" s="9"/>
    </row>
    <row r="65" spans="1:7" x14ac:dyDescent="0.2">
      <c r="A65" s="22" t="s">
        <v>14</v>
      </c>
      <c r="B65" s="9"/>
      <c r="C65" s="9"/>
      <c r="D65" s="9"/>
      <c r="E65" s="9"/>
      <c r="F65" s="9"/>
      <c r="G65" s="9"/>
    </row>
    <row r="66" spans="1:7" x14ac:dyDescent="0.2">
      <c r="A66" s="22"/>
      <c r="B66" s="9"/>
      <c r="C66" s="9"/>
      <c r="D66" s="9"/>
      <c r="E66" s="9"/>
      <c r="F66" s="9"/>
      <c r="G66" s="9"/>
    </row>
    <row r="67" spans="1:7" ht="22.5" x14ac:dyDescent="0.2">
      <c r="A67" s="22" t="s">
        <v>15</v>
      </c>
      <c r="B67" s="9"/>
      <c r="C67" s="9"/>
      <c r="D67" s="9"/>
      <c r="E67" s="9"/>
      <c r="F67" s="9"/>
      <c r="G67" s="9"/>
    </row>
    <row r="68" spans="1:7" x14ac:dyDescent="0.2">
      <c r="A68" s="22"/>
      <c r="B68" s="9"/>
      <c r="C68" s="9"/>
      <c r="D68" s="9"/>
      <c r="E68" s="9"/>
      <c r="F68" s="9"/>
      <c r="G68" s="9"/>
    </row>
    <row r="69" spans="1:7" ht="22.5" x14ac:dyDescent="0.2">
      <c r="A69" s="22" t="s">
        <v>16</v>
      </c>
      <c r="B69" s="9"/>
      <c r="C69" s="9"/>
      <c r="D69" s="9"/>
      <c r="E69" s="9"/>
      <c r="F69" s="9"/>
      <c r="G69" s="9"/>
    </row>
    <row r="70" spans="1:7" x14ac:dyDescent="0.2">
      <c r="A70" s="22"/>
      <c r="B70" s="9"/>
      <c r="C70" s="9"/>
      <c r="D70" s="9"/>
      <c r="E70" s="9"/>
      <c r="F70" s="9"/>
      <c r="G70" s="9"/>
    </row>
    <row r="71" spans="1:7" ht="22.5" x14ac:dyDescent="0.2">
      <c r="A71" s="22" t="s">
        <v>17</v>
      </c>
      <c r="B71" s="9"/>
      <c r="C71" s="9"/>
      <c r="D71" s="9"/>
      <c r="E71" s="9"/>
      <c r="F71" s="9"/>
      <c r="G71" s="9"/>
    </row>
    <row r="72" spans="1:7" x14ac:dyDescent="0.2">
      <c r="A72" s="22"/>
      <c r="B72" s="9"/>
      <c r="C72" s="9"/>
      <c r="D72" s="9"/>
      <c r="E72" s="9"/>
      <c r="F72" s="9"/>
      <c r="G72" s="9"/>
    </row>
    <row r="73" spans="1:7" ht="22.5" x14ac:dyDescent="0.2">
      <c r="A73" s="29" t="s">
        <v>18</v>
      </c>
      <c r="B73" s="9"/>
      <c r="C73" s="9"/>
      <c r="D73" s="9"/>
      <c r="E73" s="9"/>
      <c r="F73" s="9"/>
      <c r="G73" s="9"/>
    </row>
    <row r="74" spans="1:7" x14ac:dyDescent="0.2">
      <c r="A74" s="22"/>
      <c r="B74" s="9"/>
      <c r="C74" s="9"/>
      <c r="D74" s="9"/>
      <c r="E74" s="9"/>
      <c r="F74" s="9"/>
      <c r="G74" s="9"/>
    </row>
    <row r="75" spans="1:7" x14ac:dyDescent="0.2">
      <c r="A75" s="22" t="s">
        <v>19</v>
      </c>
      <c r="B75" s="9"/>
      <c r="C75" s="9"/>
      <c r="D75" s="9"/>
      <c r="E75" s="9"/>
      <c r="F75" s="9"/>
      <c r="G75" s="9"/>
    </row>
    <row r="76" spans="1:7" x14ac:dyDescent="0.2">
      <c r="A76" s="22"/>
      <c r="B76" s="9"/>
      <c r="C76" s="9"/>
      <c r="D76" s="9"/>
      <c r="E76" s="9"/>
      <c r="F76" s="9"/>
      <c r="G76" s="9"/>
    </row>
    <row r="77" spans="1:7" x14ac:dyDescent="0.2">
      <c r="A77" s="22" t="s">
        <v>20</v>
      </c>
      <c r="B77" s="131">
        <v>4649400</v>
      </c>
      <c r="C77" s="95">
        <v>0</v>
      </c>
      <c r="D77" s="36">
        <f>B77+C77</f>
        <v>4649400</v>
      </c>
      <c r="E77" s="132">
        <v>1050000</v>
      </c>
      <c r="F77" s="132">
        <v>1050000</v>
      </c>
      <c r="G77" s="36">
        <f>D77-E77</f>
        <v>3599400</v>
      </c>
    </row>
    <row r="78" spans="1:7" x14ac:dyDescent="0.2">
      <c r="A78" s="23"/>
      <c r="B78" s="10"/>
      <c r="C78" s="10"/>
      <c r="D78" s="10"/>
      <c r="E78" s="10"/>
      <c r="F78" s="10"/>
      <c r="G78" s="10"/>
    </row>
    <row r="79" spans="1:7" x14ac:dyDescent="0.2">
      <c r="A79" s="85" t="s">
        <v>8</v>
      </c>
      <c r="B79" s="79">
        <f>SUM(B63:B77)</f>
        <v>4649400</v>
      </c>
      <c r="C79" s="79">
        <f t="shared" ref="C79:G79" si="5">SUM(C63:C77)</f>
        <v>0</v>
      </c>
      <c r="D79" s="79">
        <f t="shared" si="5"/>
        <v>4649400</v>
      </c>
      <c r="E79" s="79">
        <f t="shared" si="5"/>
        <v>1050000</v>
      </c>
      <c r="F79" s="79">
        <f t="shared" si="5"/>
        <v>1050000</v>
      </c>
      <c r="G79" s="79">
        <f t="shared" si="5"/>
        <v>3599400</v>
      </c>
    </row>
    <row r="83" spans="1:5" x14ac:dyDescent="0.2">
      <c r="A83" s="122" t="s">
        <v>171</v>
      </c>
      <c r="B83" s="139"/>
      <c r="C83" s="139"/>
      <c r="D83" s="139" t="s">
        <v>172</v>
      </c>
      <c r="E83" s="139"/>
    </row>
    <row r="84" spans="1:5" x14ac:dyDescent="0.2">
      <c r="A84" s="121" t="s">
        <v>173</v>
      </c>
      <c r="B84" s="140"/>
      <c r="C84" s="140"/>
      <c r="D84" s="140" t="s">
        <v>174</v>
      </c>
      <c r="E84" s="140"/>
    </row>
  </sheetData>
  <sheetProtection formatCells="0" formatColumns="0" formatRows="0" insertRows="0" deleteRows="0" autoFilter="0"/>
  <mergeCells count="10">
    <mergeCell ref="B84:C84"/>
    <mergeCell ref="D84:E84"/>
    <mergeCell ref="G2:G3"/>
    <mergeCell ref="G48:G49"/>
    <mergeCell ref="G60:G61"/>
    <mergeCell ref="A1:G1"/>
    <mergeCell ref="A47:G47"/>
    <mergeCell ref="A59:G59"/>
    <mergeCell ref="B83:C83"/>
    <mergeCell ref="D83:E8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  <ignoredErrors>
    <ignoredError sqref="B44:G44 B79:G79 G51:G54 B56:C56 G56 D77 G77" unlockedFormula="1"/>
    <ignoredError sqref="D56:F56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showGridLines="0" workbookViewId="0">
      <selection activeCell="A31" sqref="A31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4.95" customHeight="1" x14ac:dyDescent="0.2">
      <c r="A1" s="133" t="s">
        <v>168</v>
      </c>
      <c r="B1" s="134"/>
      <c r="C1" s="134"/>
      <c r="D1" s="134"/>
      <c r="E1" s="134"/>
      <c r="F1" s="134"/>
      <c r="G1" s="135"/>
    </row>
    <row r="2" spans="1:7" x14ac:dyDescent="0.2">
      <c r="A2" s="15"/>
      <c r="B2" s="17" t="s">
        <v>0</v>
      </c>
      <c r="C2" s="18"/>
      <c r="D2" s="18"/>
      <c r="E2" s="18"/>
      <c r="F2" s="19"/>
      <c r="G2" s="141" t="s">
        <v>1</v>
      </c>
    </row>
    <row r="3" spans="1:7" ht="24.95" customHeight="1" x14ac:dyDescent="0.2">
      <c r="A3" s="30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142"/>
    </row>
    <row r="4" spans="1:7" x14ac:dyDescent="0.2">
      <c r="A4" s="24"/>
      <c r="B4" s="5"/>
      <c r="C4" s="5"/>
      <c r="D4" s="5"/>
      <c r="E4" s="5"/>
      <c r="F4" s="5"/>
      <c r="G4" s="5"/>
    </row>
    <row r="5" spans="1:7" x14ac:dyDescent="0.2">
      <c r="A5" s="34" t="s">
        <v>21</v>
      </c>
      <c r="B5" s="96">
        <v>157848500</v>
      </c>
      <c r="C5" s="96">
        <v>4349556.9000000004</v>
      </c>
      <c r="D5" s="37">
        <f>SUM(B5+C5)</f>
        <v>162198056.90000001</v>
      </c>
      <c r="E5" s="118">
        <v>24575605.350000001</v>
      </c>
      <c r="F5" s="118">
        <v>24132720.350000001</v>
      </c>
      <c r="G5" s="38">
        <f>D5-E5</f>
        <v>137622451.55000001</v>
      </c>
    </row>
    <row r="6" spans="1:7" x14ac:dyDescent="0.2">
      <c r="A6" s="34"/>
      <c r="B6" s="96"/>
      <c r="C6" s="96"/>
      <c r="D6" s="37"/>
      <c r="E6" s="118"/>
      <c r="F6" s="118"/>
      <c r="G6" s="38"/>
    </row>
    <row r="7" spans="1:7" x14ac:dyDescent="0.2">
      <c r="A7" s="34" t="s">
        <v>22</v>
      </c>
      <c r="B7" s="96">
        <v>1112000</v>
      </c>
      <c r="C7" s="96">
        <v>11823558.710000001</v>
      </c>
      <c r="D7" s="37">
        <f t="shared" ref="D7:D13" si="0">SUM(B7+C7)</f>
        <v>12935558.710000001</v>
      </c>
      <c r="E7" s="118">
        <v>11723271.130000001</v>
      </c>
      <c r="F7" s="118">
        <v>11723271.130000001</v>
      </c>
      <c r="G7" s="38">
        <f t="shared" ref="G7:G13" si="1">D7-E7</f>
        <v>1212287.58</v>
      </c>
    </row>
    <row r="8" spans="1:7" x14ac:dyDescent="0.2">
      <c r="A8" s="34"/>
      <c r="B8" s="96"/>
      <c r="C8" s="96"/>
      <c r="D8" s="37"/>
      <c r="E8" s="118"/>
      <c r="F8" s="118"/>
      <c r="G8" s="38"/>
    </row>
    <row r="9" spans="1:7" x14ac:dyDescent="0.2">
      <c r="A9" s="34" t="s">
        <v>23</v>
      </c>
      <c r="B9" s="96">
        <v>5000000</v>
      </c>
      <c r="C9" s="96">
        <v>0</v>
      </c>
      <c r="D9" s="37">
        <f t="shared" si="0"/>
        <v>5000000</v>
      </c>
      <c r="E9" s="118">
        <v>2499999</v>
      </c>
      <c r="F9" s="118">
        <v>2499999</v>
      </c>
      <c r="G9" s="38">
        <f t="shared" si="1"/>
        <v>2500001</v>
      </c>
    </row>
    <row r="10" spans="1:7" x14ac:dyDescent="0.2">
      <c r="A10" s="34"/>
      <c r="B10" s="96"/>
      <c r="C10" s="96"/>
      <c r="D10" s="37"/>
      <c r="E10" s="118"/>
      <c r="F10" s="118"/>
      <c r="G10" s="38"/>
    </row>
    <row r="11" spans="1:7" x14ac:dyDescent="0.2">
      <c r="A11" s="34" t="s">
        <v>24</v>
      </c>
      <c r="B11" s="96">
        <v>150000</v>
      </c>
      <c r="C11" s="96">
        <v>0</v>
      </c>
      <c r="D11" s="37">
        <f t="shared" si="0"/>
        <v>150000</v>
      </c>
      <c r="E11" s="118">
        <v>15000</v>
      </c>
      <c r="F11" s="118">
        <v>15000</v>
      </c>
      <c r="G11" s="38">
        <f t="shared" si="1"/>
        <v>135000</v>
      </c>
    </row>
    <row r="12" spans="1:7" x14ac:dyDescent="0.2">
      <c r="A12" s="34"/>
      <c r="B12" s="96"/>
      <c r="C12" s="96"/>
      <c r="D12" s="37"/>
      <c r="E12" s="118"/>
      <c r="F12" s="118"/>
      <c r="G12" s="38"/>
    </row>
    <row r="13" spans="1:7" x14ac:dyDescent="0.2">
      <c r="A13" s="34" t="s">
        <v>25</v>
      </c>
      <c r="B13" s="96">
        <v>0</v>
      </c>
      <c r="C13" s="96">
        <v>0</v>
      </c>
      <c r="D13" s="37">
        <f t="shared" si="0"/>
        <v>0</v>
      </c>
      <c r="E13" s="118">
        <v>0</v>
      </c>
      <c r="F13" s="118">
        <v>0</v>
      </c>
      <c r="G13" s="38">
        <f t="shared" si="1"/>
        <v>0</v>
      </c>
    </row>
    <row r="14" spans="1:7" x14ac:dyDescent="0.2">
      <c r="A14" s="25"/>
      <c r="B14" s="4"/>
      <c r="C14" s="4"/>
      <c r="D14" s="4"/>
      <c r="E14" s="4"/>
      <c r="F14" s="4"/>
      <c r="G14" s="4"/>
    </row>
    <row r="15" spans="1:7" x14ac:dyDescent="0.2">
      <c r="A15" s="86" t="s">
        <v>8</v>
      </c>
      <c r="B15" s="39">
        <f>SUM(B5:B13)</f>
        <v>164110500</v>
      </c>
      <c r="C15" s="39">
        <f t="shared" ref="C15:G15" si="2">SUM(C5:C13)</f>
        <v>16173115.610000001</v>
      </c>
      <c r="D15" s="39">
        <f t="shared" si="2"/>
        <v>180283615.61000001</v>
      </c>
      <c r="E15" s="39">
        <f t="shared" si="2"/>
        <v>38813875.480000004</v>
      </c>
      <c r="F15" s="39">
        <f t="shared" si="2"/>
        <v>38370990.480000004</v>
      </c>
      <c r="G15" s="39">
        <f t="shared" si="2"/>
        <v>141469740.13000003</v>
      </c>
    </row>
    <row r="19" spans="1:5" x14ac:dyDescent="0.2">
      <c r="A19" s="122" t="s">
        <v>171</v>
      </c>
      <c r="B19" s="139"/>
      <c r="C19" s="139"/>
      <c r="D19" s="139" t="s">
        <v>172</v>
      </c>
      <c r="E19" s="139"/>
    </row>
    <row r="20" spans="1:5" x14ac:dyDescent="0.2">
      <c r="A20" s="121" t="s">
        <v>173</v>
      </c>
      <c r="B20" s="140"/>
      <c r="C20" s="140"/>
      <c r="D20" s="140" t="s">
        <v>174</v>
      </c>
      <c r="E20" s="140"/>
    </row>
  </sheetData>
  <sheetProtection formatCells="0" formatColumns="0" formatRows="0" autoFilter="0"/>
  <mergeCells count="6">
    <mergeCell ref="G2:G3"/>
    <mergeCell ref="A1:G1"/>
    <mergeCell ref="B19:C19"/>
    <mergeCell ref="D19:E19"/>
    <mergeCell ref="B20:C20"/>
    <mergeCell ref="D20:E20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  <ignoredErrors>
    <ignoredError sqref="D5 D7 D9 D11 D13:D14 B15:D15 G5:G14 E15:G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1"/>
  <sheetViews>
    <sheetView showGridLines="0" topLeftCell="A64" workbookViewId="0">
      <selection activeCell="A80" sqref="A80:E8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54.95" customHeight="1" x14ac:dyDescent="0.2">
      <c r="A1" s="133" t="s">
        <v>169</v>
      </c>
      <c r="B1" s="134"/>
      <c r="C1" s="134"/>
      <c r="D1" s="134"/>
      <c r="E1" s="134"/>
      <c r="F1" s="134"/>
      <c r="G1" s="135"/>
    </row>
    <row r="2" spans="1:7" x14ac:dyDescent="0.2">
      <c r="A2" s="15"/>
      <c r="B2" s="17" t="s">
        <v>0</v>
      </c>
      <c r="C2" s="18"/>
      <c r="D2" s="18"/>
      <c r="E2" s="18"/>
      <c r="F2" s="19"/>
      <c r="G2" s="141" t="s">
        <v>1</v>
      </c>
    </row>
    <row r="3" spans="1:7" ht="24.95" customHeight="1" x14ac:dyDescent="0.2">
      <c r="A3" s="30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142"/>
    </row>
    <row r="4" spans="1:7" x14ac:dyDescent="0.2">
      <c r="A4" s="28" t="s">
        <v>26</v>
      </c>
      <c r="B4" s="46">
        <f>SUM(B5:B11)</f>
        <v>57500034.499999993</v>
      </c>
      <c r="C4" s="31">
        <f>SUM(C5:C11)</f>
        <v>650649.69999999995</v>
      </c>
      <c r="D4" s="46">
        <f>SUM(D5:D11)</f>
        <v>58150684.199999996</v>
      </c>
      <c r="E4" s="58">
        <f>SUM(E5:E11)</f>
        <v>12650283.809999999</v>
      </c>
      <c r="F4" s="58">
        <f>SUM(F5:F11)</f>
        <v>12650283.809999999</v>
      </c>
      <c r="G4" s="58">
        <f>D4-E4</f>
        <v>45500400.390000001</v>
      </c>
    </row>
    <row r="5" spans="1:7" x14ac:dyDescent="0.2">
      <c r="A5" s="26" t="s">
        <v>27</v>
      </c>
      <c r="B5" s="97">
        <v>33852417.359999999</v>
      </c>
      <c r="C5" s="97">
        <v>0</v>
      </c>
      <c r="D5" s="45">
        <f>B5+C5</f>
        <v>33852417.359999999</v>
      </c>
      <c r="E5" s="123">
        <v>7996266.4800000004</v>
      </c>
      <c r="F5" s="123">
        <v>7996266.4800000004</v>
      </c>
      <c r="G5" s="56">
        <f>D5-E5</f>
        <v>25856150.879999999</v>
      </c>
    </row>
    <row r="6" spans="1:7" x14ac:dyDescent="0.2">
      <c r="A6" s="26" t="s">
        <v>28</v>
      </c>
      <c r="B6" s="97">
        <v>3994051.68</v>
      </c>
      <c r="C6" s="97">
        <v>650649.69999999995</v>
      </c>
      <c r="D6" s="45">
        <f t="shared" ref="D6:D69" si="0">B6+C6</f>
        <v>4644701.38</v>
      </c>
      <c r="E6" s="123">
        <v>964783.53</v>
      </c>
      <c r="F6" s="123">
        <v>964783.53</v>
      </c>
      <c r="G6" s="56">
        <f t="shared" ref="G6:G11" si="1">D6-E6</f>
        <v>3679917.8499999996</v>
      </c>
    </row>
    <row r="7" spans="1:7" x14ac:dyDescent="0.2">
      <c r="A7" s="26" t="s">
        <v>29</v>
      </c>
      <c r="B7" s="97">
        <v>5411206.8399999999</v>
      </c>
      <c r="C7" s="97">
        <v>0</v>
      </c>
      <c r="D7" s="45">
        <f t="shared" si="0"/>
        <v>5411206.8399999999</v>
      </c>
      <c r="E7" s="123">
        <v>64296.45</v>
      </c>
      <c r="F7" s="123">
        <v>64296.45</v>
      </c>
      <c r="G7" s="56">
        <f t="shared" si="1"/>
        <v>5346910.3899999997</v>
      </c>
    </row>
    <row r="8" spans="1:7" x14ac:dyDescent="0.2">
      <c r="A8" s="26" t="s">
        <v>30</v>
      </c>
      <c r="B8" s="97">
        <v>3360000</v>
      </c>
      <c r="C8" s="97">
        <v>0</v>
      </c>
      <c r="D8" s="45">
        <f t="shared" si="0"/>
        <v>3360000</v>
      </c>
      <c r="E8" s="123">
        <v>893243.05</v>
      </c>
      <c r="F8" s="123">
        <v>893243.05</v>
      </c>
      <c r="G8" s="56">
        <f t="shared" si="1"/>
        <v>2466756.9500000002</v>
      </c>
    </row>
    <row r="9" spans="1:7" x14ac:dyDescent="0.2">
      <c r="A9" s="26" t="s">
        <v>31</v>
      </c>
      <c r="B9" s="97">
        <v>10882358.619999999</v>
      </c>
      <c r="C9" s="97">
        <v>0</v>
      </c>
      <c r="D9" s="45">
        <f t="shared" si="0"/>
        <v>10882358.619999999</v>
      </c>
      <c r="E9" s="123">
        <v>2731694.3</v>
      </c>
      <c r="F9" s="123">
        <v>2731694.3</v>
      </c>
      <c r="G9" s="56">
        <f t="shared" si="1"/>
        <v>8150664.3199999994</v>
      </c>
    </row>
    <row r="10" spans="1:7" x14ac:dyDescent="0.2">
      <c r="A10" s="26" t="s">
        <v>32</v>
      </c>
      <c r="B10" s="97">
        <v>0</v>
      </c>
      <c r="C10" s="97">
        <v>0</v>
      </c>
      <c r="D10" s="45">
        <f t="shared" si="0"/>
        <v>0</v>
      </c>
      <c r="E10" s="123">
        <v>0</v>
      </c>
      <c r="F10" s="123">
        <v>0</v>
      </c>
      <c r="G10" s="56">
        <f t="shared" si="1"/>
        <v>0</v>
      </c>
    </row>
    <row r="11" spans="1:7" x14ac:dyDescent="0.2">
      <c r="A11" s="26" t="s">
        <v>33</v>
      </c>
      <c r="B11" s="97">
        <v>0</v>
      </c>
      <c r="C11" s="97">
        <v>0</v>
      </c>
      <c r="D11" s="45">
        <f t="shared" si="0"/>
        <v>0</v>
      </c>
      <c r="E11" s="123">
        <v>0</v>
      </c>
      <c r="F11" s="123">
        <v>0</v>
      </c>
      <c r="G11" s="56">
        <f t="shared" si="1"/>
        <v>0</v>
      </c>
    </row>
    <row r="12" spans="1:7" x14ac:dyDescent="0.2">
      <c r="A12" s="28" t="s">
        <v>34</v>
      </c>
      <c r="B12" s="77">
        <f>SUM(B13:B21)</f>
        <v>20364000</v>
      </c>
      <c r="C12" s="32">
        <f>SUM(C13:C21)</f>
        <v>274408.06999999995</v>
      </c>
      <c r="D12" s="47">
        <f t="shared" si="0"/>
        <v>20638408.07</v>
      </c>
      <c r="E12" s="60">
        <f>SUM(E13:E21)</f>
        <v>3324259.2</v>
      </c>
      <c r="F12" s="60">
        <f>SUM(F13:F21)</f>
        <v>3324259.2</v>
      </c>
      <c r="G12" s="60">
        <f>D12-E12</f>
        <v>17314148.870000001</v>
      </c>
    </row>
    <row r="13" spans="1:7" x14ac:dyDescent="0.2">
      <c r="A13" s="26" t="s">
        <v>35</v>
      </c>
      <c r="B13" s="98">
        <v>744600</v>
      </c>
      <c r="C13" s="98">
        <v>-5700</v>
      </c>
      <c r="D13" s="45">
        <f t="shared" si="0"/>
        <v>738900</v>
      </c>
      <c r="E13" s="124">
        <v>45704.62</v>
      </c>
      <c r="F13" s="124">
        <v>45704.62</v>
      </c>
      <c r="G13" s="59">
        <f>D13-E13</f>
        <v>693195.38</v>
      </c>
    </row>
    <row r="14" spans="1:7" x14ac:dyDescent="0.2">
      <c r="A14" s="26" t="s">
        <v>36</v>
      </c>
      <c r="B14" s="98">
        <v>128000</v>
      </c>
      <c r="C14" s="98">
        <v>3000</v>
      </c>
      <c r="D14" s="45">
        <f t="shared" si="0"/>
        <v>131000</v>
      </c>
      <c r="E14" s="124">
        <v>0</v>
      </c>
      <c r="F14" s="124">
        <v>0</v>
      </c>
      <c r="G14" s="59">
        <f t="shared" ref="G14:G41" si="2">D14-E14</f>
        <v>131000</v>
      </c>
    </row>
    <row r="15" spans="1:7" x14ac:dyDescent="0.2">
      <c r="A15" s="26" t="s">
        <v>37</v>
      </c>
      <c r="B15" s="98">
        <v>0</v>
      </c>
      <c r="C15" s="98">
        <v>0</v>
      </c>
      <c r="D15" s="45">
        <f t="shared" si="0"/>
        <v>0</v>
      </c>
      <c r="E15" s="124">
        <v>0</v>
      </c>
      <c r="F15" s="124">
        <v>0</v>
      </c>
      <c r="G15" s="59">
        <f t="shared" si="2"/>
        <v>0</v>
      </c>
    </row>
    <row r="16" spans="1:7" x14ac:dyDescent="0.2">
      <c r="A16" s="26" t="s">
        <v>38</v>
      </c>
      <c r="B16" s="98">
        <v>6905500</v>
      </c>
      <c r="C16" s="98">
        <v>276431.59999999998</v>
      </c>
      <c r="D16" s="45">
        <f t="shared" si="0"/>
        <v>7181931.5999999996</v>
      </c>
      <c r="E16" s="124">
        <v>232097.03</v>
      </c>
      <c r="F16" s="124">
        <v>232097.03</v>
      </c>
      <c r="G16" s="59">
        <f t="shared" si="2"/>
        <v>6949834.5699999994</v>
      </c>
    </row>
    <row r="17" spans="1:7" x14ac:dyDescent="0.2">
      <c r="A17" s="26" t="s">
        <v>39</v>
      </c>
      <c r="B17" s="98">
        <v>1077000</v>
      </c>
      <c r="C17" s="98">
        <v>-101623.53</v>
      </c>
      <c r="D17" s="45">
        <f t="shared" si="0"/>
        <v>975376.47</v>
      </c>
      <c r="E17" s="124">
        <v>69266.47</v>
      </c>
      <c r="F17" s="124">
        <v>69266.47</v>
      </c>
      <c r="G17" s="59">
        <f t="shared" si="2"/>
        <v>906110</v>
      </c>
    </row>
    <row r="18" spans="1:7" x14ac:dyDescent="0.2">
      <c r="A18" s="26" t="s">
        <v>40</v>
      </c>
      <c r="B18" s="98">
        <v>9698900</v>
      </c>
      <c r="C18" s="98">
        <v>28100</v>
      </c>
      <c r="D18" s="45">
        <f t="shared" si="0"/>
        <v>9727000</v>
      </c>
      <c r="E18" s="124">
        <v>2807162.84</v>
      </c>
      <c r="F18" s="124">
        <v>2807162.84</v>
      </c>
      <c r="G18" s="59">
        <f t="shared" si="2"/>
        <v>6919837.1600000001</v>
      </c>
    </row>
    <row r="19" spans="1:7" x14ac:dyDescent="0.2">
      <c r="A19" s="26" t="s">
        <v>41</v>
      </c>
      <c r="B19" s="98">
        <v>252500</v>
      </c>
      <c r="C19" s="98">
        <v>39000</v>
      </c>
      <c r="D19" s="45">
        <f t="shared" si="0"/>
        <v>291500</v>
      </c>
      <c r="E19" s="124">
        <v>0</v>
      </c>
      <c r="F19" s="124">
        <v>0</v>
      </c>
      <c r="G19" s="59">
        <f t="shared" si="2"/>
        <v>291500</v>
      </c>
    </row>
    <row r="20" spans="1:7" x14ac:dyDescent="0.2">
      <c r="A20" s="26" t="s">
        <v>42</v>
      </c>
      <c r="B20" s="98">
        <v>108000</v>
      </c>
      <c r="C20" s="98">
        <v>0</v>
      </c>
      <c r="D20" s="45">
        <f t="shared" si="0"/>
        <v>108000</v>
      </c>
      <c r="E20" s="124">
        <v>0</v>
      </c>
      <c r="F20" s="124">
        <v>0</v>
      </c>
      <c r="G20" s="59">
        <f t="shared" si="2"/>
        <v>108000</v>
      </c>
    </row>
    <row r="21" spans="1:7" x14ac:dyDescent="0.2">
      <c r="A21" s="26" t="s">
        <v>43</v>
      </c>
      <c r="B21" s="98">
        <v>1449500</v>
      </c>
      <c r="C21" s="98">
        <v>35200</v>
      </c>
      <c r="D21" s="45">
        <f t="shared" si="0"/>
        <v>1484700</v>
      </c>
      <c r="E21" s="124">
        <v>170028.24</v>
      </c>
      <c r="F21" s="124">
        <v>170028.24</v>
      </c>
      <c r="G21" s="59">
        <f t="shared" si="2"/>
        <v>1314671.76</v>
      </c>
    </row>
    <row r="22" spans="1:7" x14ac:dyDescent="0.2">
      <c r="A22" s="28" t="s">
        <v>44</v>
      </c>
      <c r="B22" s="47">
        <f>SUM(B23:B31)</f>
        <v>40484737.5</v>
      </c>
      <c r="C22" s="47">
        <f>SUM(C23:C31)</f>
        <v>3195955.1300000004</v>
      </c>
      <c r="D22" s="47">
        <f t="shared" si="0"/>
        <v>43680692.630000003</v>
      </c>
      <c r="E22" s="61">
        <f>SUM(E23:E31)</f>
        <v>6374938.2399999984</v>
      </c>
      <c r="F22" s="62">
        <f>SUM(F23:F31)</f>
        <v>5932053.2399999984</v>
      </c>
      <c r="G22" s="62">
        <f>D22-E22</f>
        <v>37305754.390000001</v>
      </c>
    </row>
    <row r="23" spans="1:7" x14ac:dyDescent="0.2">
      <c r="A23" s="26" t="s">
        <v>45</v>
      </c>
      <c r="B23" s="99">
        <v>24192152</v>
      </c>
      <c r="C23" s="99">
        <v>868869.23</v>
      </c>
      <c r="D23" s="45">
        <f t="shared" si="0"/>
        <v>25061021.23</v>
      </c>
      <c r="E23" s="125">
        <v>4710565.2699999996</v>
      </c>
      <c r="F23" s="125">
        <v>4267680.2699999996</v>
      </c>
      <c r="G23" s="63">
        <f t="shared" si="2"/>
        <v>20350455.960000001</v>
      </c>
    </row>
    <row r="24" spans="1:7" x14ac:dyDescent="0.2">
      <c r="A24" s="26" t="s">
        <v>46</v>
      </c>
      <c r="B24" s="99">
        <v>323000</v>
      </c>
      <c r="C24" s="99">
        <v>889909.47</v>
      </c>
      <c r="D24" s="45">
        <f t="shared" si="0"/>
        <v>1212909.47</v>
      </c>
      <c r="E24" s="125">
        <v>24800.799999999999</v>
      </c>
      <c r="F24" s="125">
        <v>24800.799999999999</v>
      </c>
      <c r="G24" s="63">
        <f t="shared" si="2"/>
        <v>1188108.67</v>
      </c>
    </row>
    <row r="25" spans="1:7" x14ac:dyDescent="0.2">
      <c r="A25" s="26" t="s">
        <v>47</v>
      </c>
      <c r="B25" s="99">
        <v>2347278</v>
      </c>
      <c r="C25" s="99">
        <v>879621.5</v>
      </c>
      <c r="D25" s="45">
        <f t="shared" si="0"/>
        <v>3226899.5</v>
      </c>
      <c r="E25" s="125">
        <v>494984.8</v>
      </c>
      <c r="F25" s="125">
        <v>494984.8</v>
      </c>
      <c r="G25" s="63">
        <f t="shared" si="2"/>
        <v>2731914.7</v>
      </c>
    </row>
    <row r="26" spans="1:7" x14ac:dyDescent="0.2">
      <c r="A26" s="26" t="s">
        <v>48</v>
      </c>
      <c r="B26" s="99">
        <v>971500</v>
      </c>
      <c r="C26" s="99">
        <v>11930</v>
      </c>
      <c r="D26" s="45">
        <f t="shared" si="0"/>
        <v>983430</v>
      </c>
      <c r="E26" s="125">
        <v>94002.37</v>
      </c>
      <c r="F26" s="125">
        <v>94002.37</v>
      </c>
      <c r="G26" s="63">
        <f t="shared" si="2"/>
        <v>889427.63</v>
      </c>
    </row>
    <row r="27" spans="1:7" x14ac:dyDescent="0.2">
      <c r="A27" s="26" t="s">
        <v>49</v>
      </c>
      <c r="B27" s="99">
        <v>1082000</v>
      </c>
      <c r="C27" s="99">
        <v>255624.93</v>
      </c>
      <c r="D27" s="45">
        <f t="shared" si="0"/>
        <v>1337624.93</v>
      </c>
      <c r="E27" s="125">
        <v>90445.59</v>
      </c>
      <c r="F27" s="125">
        <v>90445.59</v>
      </c>
      <c r="G27" s="63">
        <f t="shared" si="2"/>
        <v>1247179.3399999999</v>
      </c>
    </row>
    <row r="28" spans="1:7" x14ac:dyDescent="0.2">
      <c r="A28" s="26" t="s">
        <v>50</v>
      </c>
      <c r="B28" s="99">
        <v>390807.5</v>
      </c>
      <c r="C28" s="99">
        <v>0</v>
      </c>
      <c r="D28" s="45">
        <f t="shared" si="0"/>
        <v>390807.5</v>
      </c>
      <c r="E28" s="125">
        <v>140</v>
      </c>
      <c r="F28" s="125">
        <v>140</v>
      </c>
      <c r="G28" s="63">
        <f t="shared" si="2"/>
        <v>390667.5</v>
      </c>
    </row>
    <row r="29" spans="1:7" x14ac:dyDescent="0.2">
      <c r="A29" s="26" t="s">
        <v>51</v>
      </c>
      <c r="B29" s="99">
        <v>78500</v>
      </c>
      <c r="C29" s="99">
        <v>0</v>
      </c>
      <c r="D29" s="45">
        <f t="shared" si="0"/>
        <v>78500</v>
      </c>
      <c r="E29" s="125">
        <v>7270.77</v>
      </c>
      <c r="F29" s="125">
        <v>7270.77</v>
      </c>
      <c r="G29" s="63">
        <f t="shared" si="2"/>
        <v>71229.23</v>
      </c>
    </row>
    <row r="30" spans="1:7" x14ac:dyDescent="0.2">
      <c r="A30" s="26" t="s">
        <v>52</v>
      </c>
      <c r="B30" s="99">
        <v>7898000</v>
      </c>
      <c r="C30" s="99">
        <v>290000</v>
      </c>
      <c r="D30" s="45">
        <f t="shared" si="0"/>
        <v>8188000</v>
      </c>
      <c r="E30" s="125">
        <v>179256.64</v>
      </c>
      <c r="F30" s="125">
        <v>179256.64</v>
      </c>
      <c r="G30" s="63">
        <f t="shared" si="2"/>
        <v>8008743.3600000003</v>
      </c>
    </row>
    <row r="31" spans="1:7" x14ac:dyDescent="0.2">
      <c r="A31" s="26" t="s">
        <v>53</v>
      </c>
      <c r="B31" s="99">
        <v>3201500</v>
      </c>
      <c r="C31" s="99">
        <v>0</v>
      </c>
      <c r="D31" s="45">
        <f t="shared" si="0"/>
        <v>3201500</v>
      </c>
      <c r="E31" s="125">
        <v>773472</v>
      </c>
      <c r="F31" s="125">
        <v>773472</v>
      </c>
      <c r="G31" s="63">
        <f t="shared" si="2"/>
        <v>2428028</v>
      </c>
    </row>
    <row r="32" spans="1:7" x14ac:dyDescent="0.2">
      <c r="A32" s="28" t="s">
        <v>54</v>
      </c>
      <c r="B32" s="47">
        <f>SUM(B33:B41)</f>
        <v>12469728</v>
      </c>
      <c r="C32" s="47">
        <f>SUM(C33:C41)</f>
        <v>666460</v>
      </c>
      <c r="D32" s="47">
        <f t="shared" si="0"/>
        <v>13136188</v>
      </c>
      <c r="E32" s="65">
        <f>SUM(E33:E41)</f>
        <v>2087357.42</v>
      </c>
      <c r="F32" s="65">
        <f>SUM(F33:F41)</f>
        <v>2087357.42</v>
      </c>
      <c r="G32" s="65">
        <f>D32-E32</f>
        <v>11048830.58</v>
      </c>
    </row>
    <row r="33" spans="1:7" x14ac:dyDescent="0.2">
      <c r="A33" s="26" t="s">
        <v>55</v>
      </c>
      <c r="B33" s="100">
        <v>4649400</v>
      </c>
      <c r="C33" s="100">
        <v>0</v>
      </c>
      <c r="D33" s="45">
        <f t="shared" si="0"/>
        <v>4649400</v>
      </c>
      <c r="E33" s="126">
        <v>1050000</v>
      </c>
      <c r="F33" s="126">
        <v>1050000</v>
      </c>
      <c r="G33" s="64">
        <f t="shared" si="2"/>
        <v>3599400</v>
      </c>
    </row>
    <row r="34" spans="1:7" x14ac:dyDescent="0.2">
      <c r="A34" s="26" t="s">
        <v>56</v>
      </c>
      <c r="B34" s="100">
        <v>0</v>
      </c>
      <c r="C34" s="100">
        <v>0</v>
      </c>
      <c r="D34" s="45">
        <f t="shared" si="0"/>
        <v>0</v>
      </c>
      <c r="E34" s="126">
        <v>0</v>
      </c>
      <c r="F34" s="126">
        <v>0</v>
      </c>
      <c r="G34" s="64">
        <f t="shared" si="2"/>
        <v>0</v>
      </c>
    </row>
    <row r="35" spans="1:7" x14ac:dyDescent="0.2">
      <c r="A35" s="26" t="s">
        <v>57</v>
      </c>
      <c r="B35" s="100">
        <v>2200000</v>
      </c>
      <c r="C35" s="100">
        <v>0</v>
      </c>
      <c r="D35" s="45">
        <f t="shared" si="0"/>
        <v>2200000</v>
      </c>
      <c r="E35" s="126">
        <v>0</v>
      </c>
      <c r="F35" s="126">
        <v>0</v>
      </c>
      <c r="G35" s="64">
        <f t="shared" si="2"/>
        <v>2200000</v>
      </c>
    </row>
    <row r="36" spans="1:7" x14ac:dyDescent="0.2">
      <c r="A36" s="26" t="s">
        <v>58</v>
      </c>
      <c r="B36" s="100">
        <v>5470328</v>
      </c>
      <c r="C36" s="100">
        <v>666460</v>
      </c>
      <c r="D36" s="45">
        <f t="shared" si="0"/>
        <v>6136788</v>
      </c>
      <c r="E36" s="126">
        <v>1022357.42</v>
      </c>
      <c r="F36" s="126">
        <v>1022357.42</v>
      </c>
      <c r="G36" s="64">
        <f t="shared" si="2"/>
        <v>5114430.58</v>
      </c>
    </row>
    <row r="37" spans="1:7" x14ac:dyDescent="0.2">
      <c r="A37" s="26" t="s">
        <v>24</v>
      </c>
      <c r="B37" s="100">
        <v>150000</v>
      </c>
      <c r="C37" s="100">
        <v>0</v>
      </c>
      <c r="D37" s="45">
        <f t="shared" si="0"/>
        <v>150000</v>
      </c>
      <c r="E37" s="126">
        <v>15000</v>
      </c>
      <c r="F37" s="126">
        <v>15000</v>
      </c>
      <c r="G37" s="64">
        <f t="shared" si="2"/>
        <v>135000</v>
      </c>
    </row>
    <row r="38" spans="1:7" x14ac:dyDescent="0.2">
      <c r="A38" s="26" t="s">
        <v>59</v>
      </c>
      <c r="B38" s="100">
        <v>0</v>
      </c>
      <c r="C38" s="100">
        <v>0</v>
      </c>
      <c r="D38" s="45">
        <f t="shared" si="0"/>
        <v>0</v>
      </c>
      <c r="E38" s="126">
        <v>0</v>
      </c>
      <c r="F38" s="126">
        <v>0</v>
      </c>
      <c r="G38" s="64">
        <f t="shared" si="2"/>
        <v>0</v>
      </c>
    </row>
    <row r="39" spans="1:7" x14ac:dyDescent="0.2">
      <c r="A39" s="26" t="s">
        <v>60</v>
      </c>
      <c r="B39" s="100">
        <v>0</v>
      </c>
      <c r="C39" s="100">
        <v>0</v>
      </c>
      <c r="D39" s="45">
        <f t="shared" si="0"/>
        <v>0</v>
      </c>
      <c r="E39" s="126">
        <v>0</v>
      </c>
      <c r="F39" s="126">
        <v>0</v>
      </c>
      <c r="G39" s="64">
        <f t="shared" si="2"/>
        <v>0</v>
      </c>
    </row>
    <row r="40" spans="1:7" x14ac:dyDescent="0.2">
      <c r="A40" s="26" t="s">
        <v>61</v>
      </c>
      <c r="B40" s="100">
        <v>0</v>
      </c>
      <c r="C40" s="100">
        <v>0</v>
      </c>
      <c r="D40" s="45">
        <f t="shared" si="0"/>
        <v>0</v>
      </c>
      <c r="E40" s="126">
        <v>0</v>
      </c>
      <c r="F40" s="126">
        <v>0</v>
      </c>
      <c r="G40" s="64">
        <f t="shared" si="2"/>
        <v>0</v>
      </c>
    </row>
    <row r="41" spans="1:7" x14ac:dyDescent="0.2">
      <c r="A41" s="26" t="s">
        <v>62</v>
      </c>
      <c r="B41" s="100">
        <v>0</v>
      </c>
      <c r="C41" s="100">
        <v>0</v>
      </c>
      <c r="D41" s="45">
        <f t="shared" si="0"/>
        <v>0</v>
      </c>
      <c r="E41" s="126">
        <v>0</v>
      </c>
      <c r="F41" s="126">
        <v>0</v>
      </c>
      <c r="G41" s="78">
        <f t="shared" si="2"/>
        <v>0</v>
      </c>
    </row>
    <row r="42" spans="1:7" x14ac:dyDescent="0.2">
      <c r="A42" s="28" t="s">
        <v>63</v>
      </c>
      <c r="B42" s="50">
        <f>SUM(B43:B51)</f>
        <v>812000</v>
      </c>
      <c r="C42" s="50">
        <f>SUM(C43:C51)</f>
        <v>25550</v>
      </c>
      <c r="D42" s="50">
        <f t="shared" si="0"/>
        <v>837550</v>
      </c>
      <c r="E42" s="32">
        <f>SUM(E43:E51)</f>
        <v>7800</v>
      </c>
      <c r="F42" s="32">
        <f>SUM(F43:F51)</f>
        <v>7800</v>
      </c>
      <c r="G42" s="67">
        <f>D42-E42</f>
        <v>829750</v>
      </c>
    </row>
    <row r="43" spans="1:7" x14ac:dyDescent="0.2">
      <c r="A43" s="26" t="s">
        <v>64</v>
      </c>
      <c r="B43" s="101">
        <v>132000</v>
      </c>
      <c r="C43" s="101">
        <v>25550</v>
      </c>
      <c r="D43" s="49">
        <f t="shared" si="0"/>
        <v>157550</v>
      </c>
      <c r="E43" s="107">
        <v>0</v>
      </c>
      <c r="F43" s="107">
        <v>0</v>
      </c>
      <c r="G43" s="66">
        <f t="shared" ref="G43:G75" si="3">D43-E43</f>
        <v>157550</v>
      </c>
    </row>
    <row r="44" spans="1:7" x14ac:dyDescent="0.2">
      <c r="A44" s="26" t="s">
        <v>65</v>
      </c>
      <c r="B44" s="101">
        <v>20000</v>
      </c>
      <c r="C44" s="101">
        <v>0</v>
      </c>
      <c r="D44" s="49">
        <f t="shared" si="0"/>
        <v>20000</v>
      </c>
      <c r="E44" s="107">
        <v>0</v>
      </c>
      <c r="F44" s="107">
        <v>0</v>
      </c>
      <c r="G44" s="66">
        <f t="shared" si="3"/>
        <v>20000</v>
      </c>
    </row>
    <row r="45" spans="1:7" x14ac:dyDescent="0.2">
      <c r="A45" s="26" t="s">
        <v>66</v>
      </c>
      <c r="B45" s="101">
        <v>0</v>
      </c>
      <c r="C45" s="101">
        <v>0</v>
      </c>
      <c r="D45" s="49">
        <f t="shared" si="0"/>
        <v>0</v>
      </c>
      <c r="E45" s="107">
        <v>0</v>
      </c>
      <c r="F45" s="107">
        <v>0</v>
      </c>
      <c r="G45" s="66">
        <f t="shared" si="3"/>
        <v>0</v>
      </c>
    </row>
    <row r="46" spans="1:7" x14ac:dyDescent="0.2">
      <c r="A46" s="26" t="s">
        <v>67</v>
      </c>
      <c r="B46" s="101">
        <v>0</v>
      </c>
      <c r="C46" s="101">
        <v>0</v>
      </c>
      <c r="D46" s="49">
        <f t="shared" si="0"/>
        <v>0</v>
      </c>
      <c r="E46" s="107">
        <v>0</v>
      </c>
      <c r="F46" s="107">
        <v>0</v>
      </c>
      <c r="G46" s="66">
        <f t="shared" si="3"/>
        <v>0</v>
      </c>
    </row>
    <row r="47" spans="1:7" x14ac:dyDescent="0.2">
      <c r="A47" s="26" t="s">
        <v>68</v>
      </c>
      <c r="B47" s="101">
        <v>0</v>
      </c>
      <c r="C47" s="101">
        <v>0</v>
      </c>
      <c r="D47" s="49">
        <f t="shared" si="0"/>
        <v>0</v>
      </c>
      <c r="E47" s="107">
        <v>0</v>
      </c>
      <c r="F47" s="107">
        <v>0</v>
      </c>
      <c r="G47" s="66">
        <f t="shared" si="3"/>
        <v>0</v>
      </c>
    </row>
    <row r="48" spans="1:7" x14ac:dyDescent="0.2">
      <c r="A48" s="26" t="s">
        <v>69</v>
      </c>
      <c r="B48" s="101">
        <v>645000</v>
      </c>
      <c r="C48" s="101">
        <v>0</v>
      </c>
      <c r="D48" s="49">
        <f t="shared" si="0"/>
        <v>645000</v>
      </c>
      <c r="E48" s="127">
        <v>7800</v>
      </c>
      <c r="F48" s="127">
        <v>7800</v>
      </c>
      <c r="G48" s="66">
        <f t="shared" si="3"/>
        <v>637200</v>
      </c>
    </row>
    <row r="49" spans="1:7" x14ac:dyDescent="0.2">
      <c r="A49" s="26" t="s">
        <v>70</v>
      </c>
      <c r="B49" s="101">
        <v>0</v>
      </c>
      <c r="C49" s="101">
        <v>0</v>
      </c>
      <c r="D49" s="49">
        <f t="shared" si="0"/>
        <v>0</v>
      </c>
      <c r="E49" s="107">
        <v>0</v>
      </c>
      <c r="F49" s="107">
        <v>0</v>
      </c>
      <c r="G49" s="66">
        <f t="shared" si="3"/>
        <v>0</v>
      </c>
    </row>
    <row r="50" spans="1:7" x14ac:dyDescent="0.2">
      <c r="A50" s="26" t="s">
        <v>71</v>
      </c>
      <c r="B50" s="101">
        <v>0</v>
      </c>
      <c r="C50" s="101">
        <v>0</v>
      </c>
      <c r="D50" s="49">
        <f t="shared" si="0"/>
        <v>0</v>
      </c>
      <c r="E50" s="107">
        <v>0</v>
      </c>
      <c r="F50" s="107">
        <v>0</v>
      </c>
      <c r="G50" s="66">
        <f t="shared" si="3"/>
        <v>0</v>
      </c>
    </row>
    <row r="51" spans="1:7" x14ac:dyDescent="0.2">
      <c r="A51" s="26" t="s">
        <v>72</v>
      </c>
      <c r="B51" s="101">
        <v>15000</v>
      </c>
      <c r="C51" s="101">
        <v>0</v>
      </c>
      <c r="D51" s="49">
        <f t="shared" si="0"/>
        <v>15000</v>
      </c>
      <c r="E51" s="107">
        <v>0</v>
      </c>
      <c r="F51" s="107">
        <v>0</v>
      </c>
      <c r="G51" s="66">
        <f t="shared" si="3"/>
        <v>15000</v>
      </c>
    </row>
    <row r="52" spans="1:7" x14ac:dyDescent="0.2">
      <c r="A52" s="28" t="s">
        <v>73</v>
      </c>
      <c r="B52" s="32">
        <f>SUM(B53:B55)</f>
        <v>0</v>
      </c>
      <c r="C52" s="52">
        <f>SUM(C53:C55)</f>
        <v>11678008.710000001</v>
      </c>
      <c r="D52" s="52">
        <f t="shared" si="0"/>
        <v>11678008.710000001</v>
      </c>
      <c r="E52" s="69">
        <f>SUM(E53:E55)</f>
        <v>11595471.130000001</v>
      </c>
      <c r="F52" s="69">
        <f>SUM(F53:F55)</f>
        <v>11595471.130000001</v>
      </c>
      <c r="G52" s="69">
        <f>D52-E52</f>
        <v>82537.580000000075</v>
      </c>
    </row>
    <row r="53" spans="1:7" x14ac:dyDescent="0.2">
      <c r="A53" s="26" t="s">
        <v>74</v>
      </c>
      <c r="B53" s="102">
        <v>0</v>
      </c>
      <c r="C53" s="102">
        <v>11678008.710000001</v>
      </c>
      <c r="D53" s="51">
        <f t="shared" si="0"/>
        <v>11678008.710000001</v>
      </c>
      <c r="E53" s="128">
        <v>11595471.130000001</v>
      </c>
      <c r="F53" s="128">
        <v>11595471.130000001</v>
      </c>
      <c r="G53" s="68">
        <f t="shared" si="3"/>
        <v>82537.580000000075</v>
      </c>
    </row>
    <row r="54" spans="1:7" x14ac:dyDescent="0.2">
      <c r="A54" s="26" t="s">
        <v>75</v>
      </c>
      <c r="B54" s="102">
        <v>0</v>
      </c>
      <c r="C54" s="102">
        <v>0</v>
      </c>
      <c r="D54" s="51">
        <f t="shared" si="0"/>
        <v>0</v>
      </c>
      <c r="E54" s="108">
        <v>0</v>
      </c>
      <c r="F54" s="108">
        <v>0</v>
      </c>
      <c r="G54" s="68">
        <f t="shared" si="3"/>
        <v>0</v>
      </c>
    </row>
    <row r="55" spans="1:7" x14ac:dyDescent="0.2">
      <c r="A55" s="26" t="s">
        <v>76</v>
      </c>
      <c r="B55" s="102">
        <v>0</v>
      </c>
      <c r="C55" s="102">
        <v>0</v>
      </c>
      <c r="D55" s="51">
        <f t="shared" si="0"/>
        <v>0</v>
      </c>
      <c r="E55" s="108">
        <v>0</v>
      </c>
      <c r="F55" s="108">
        <v>0</v>
      </c>
      <c r="G55" s="68">
        <f t="shared" si="3"/>
        <v>0</v>
      </c>
    </row>
    <row r="56" spans="1:7" x14ac:dyDescent="0.2">
      <c r="A56" s="28" t="s">
        <v>77</v>
      </c>
      <c r="B56" s="54">
        <f>SUM(B57:B63)</f>
        <v>27000000</v>
      </c>
      <c r="C56" s="54">
        <f>SUM(C57:C63)</f>
        <v>-437916</v>
      </c>
      <c r="D56" s="54">
        <f t="shared" si="0"/>
        <v>26562084</v>
      </c>
      <c r="E56" s="71">
        <f>SUM(E57:E63)</f>
        <v>0</v>
      </c>
      <c r="F56" s="71">
        <f>SUM(F57:F63)</f>
        <v>0</v>
      </c>
      <c r="G56" s="71">
        <f>SUM(D56-E56)</f>
        <v>26562084</v>
      </c>
    </row>
    <row r="57" spans="1:7" x14ac:dyDescent="0.2">
      <c r="A57" s="26" t="s">
        <v>78</v>
      </c>
      <c r="B57" s="53">
        <v>0</v>
      </c>
      <c r="C57" s="53">
        <v>0</v>
      </c>
      <c r="D57" s="53">
        <f t="shared" si="0"/>
        <v>0</v>
      </c>
      <c r="E57" s="70">
        <v>0</v>
      </c>
      <c r="F57" s="70">
        <v>0</v>
      </c>
      <c r="G57" s="70">
        <f t="shared" si="3"/>
        <v>0</v>
      </c>
    </row>
    <row r="58" spans="1:7" x14ac:dyDescent="0.2">
      <c r="A58" s="26" t="s">
        <v>79</v>
      </c>
      <c r="B58" s="53">
        <v>0</v>
      </c>
      <c r="C58" s="53">
        <v>0</v>
      </c>
      <c r="D58" s="53">
        <f t="shared" si="0"/>
        <v>0</v>
      </c>
      <c r="E58" s="70">
        <v>0</v>
      </c>
      <c r="F58" s="70">
        <v>0</v>
      </c>
      <c r="G58" s="70">
        <f t="shared" si="3"/>
        <v>0</v>
      </c>
    </row>
    <row r="59" spans="1:7" x14ac:dyDescent="0.2">
      <c r="A59" s="26" t="s">
        <v>80</v>
      </c>
      <c r="B59" s="53">
        <v>0</v>
      </c>
      <c r="C59" s="53">
        <v>0</v>
      </c>
      <c r="D59" s="53">
        <f t="shared" si="0"/>
        <v>0</v>
      </c>
      <c r="E59" s="70">
        <v>0</v>
      </c>
      <c r="F59" s="70">
        <v>0</v>
      </c>
      <c r="G59" s="70">
        <f t="shared" si="3"/>
        <v>0</v>
      </c>
    </row>
    <row r="60" spans="1:7" x14ac:dyDescent="0.2">
      <c r="A60" s="26" t="s">
        <v>81</v>
      </c>
      <c r="B60" s="53">
        <v>0</v>
      </c>
      <c r="C60" s="53">
        <v>0</v>
      </c>
      <c r="D60" s="53">
        <f t="shared" si="0"/>
        <v>0</v>
      </c>
      <c r="E60" s="70">
        <v>0</v>
      </c>
      <c r="F60" s="70">
        <v>0</v>
      </c>
      <c r="G60" s="70">
        <f t="shared" si="3"/>
        <v>0</v>
      </c>
    </row>
    <row r="61" spans="1:7" x14ac:dyDescent="0.2">
      <c r="A61" s="26" t="s">
        <v>82</v>
      </c>
      <c r="B61" s="53">
        <v>0</v>
      </c>
      <c r="C61" s="53">
        <v>0</v>
      </c>
      <c r="D61" s="53">
        <f t="shared" si="0"/>
        <v>0</v>
      </c>
      <c r="E61" s="70">
        <v>0</v>
      </c>
      <c r="F61" s="70">
        <v>0</v>
      </c>
      <c r="G61" s="70">
        <f t="shared" si="3"/>
        <v>0</v>
      </c>
    </row>
    <row r="62" spans="1:7" x14ac:dyDescent="0.2">
      <c r="A62" s="26" t="s">
        <v>83</v>
      </c>
      <c r="B62" s="53">
        <v>0</v>
      </c>
      <c r="C62" s="53">
        <v>0</v>
      </c>
      <c r="D62" s="53">
        <f t="shared" si="0"/>
        <v>0</v>
      </c>
      <c r="E62" s="70">
        <v>0</v>
      </c>
      <c r="F62" s="70">
        <v>0</v>
      </c>
      <c r="G62" s="70">
        <f t="shared" si="3"/>
        <v>0</v>
      </c>
    </row>
    <row r="63" spans="1:7" x14ac:dyDescent="0.2">
      <c r="A63" s="26" t="s">
        <v>84</v>
      </c>
      <c r="B63" s="103">
        <v>27000000</v>
      </c>
      <c r="C63" s="103">
        <v>-437916</v>
      </c>
      <c r="D63" s="53">
        <f t="shared" si="0"/>
        <v>26562084</v>
      </c>
      <c r="E63" s="70">
        <v>0</v>
      </c>
      <c r="F63" s="70">
        <v>0</v>
      </c>
      <c r="G63" s="70">
        <f t="shared" si="3"/>
        <v>26562084</v>
      </c>
    </row>
    <row r="64" spans="1:7" x14ac:dyDescent="0.2">
      <c r="A64" s="28" t="s">
        <v>85</v>
      </c>
      <c r="B64" s="75">
        <f>SUM(B65:B67)</f>
        <v>300000</v>
      </c>
      <c r="C64" s="75">
        <f>SUM(C65:C67)</f>
        <v>120000</v>
      </c>
      <c r="D64" s="75">
        <f>SUM(B64+C64)</f>
        <v>420000</v>
      </c>
      <c r="E64" s="75">
        <f>SUM(E65:E67)</f>
        <v>120000</v>
      </c>
      <c r="F64" s="75">
        <f>SUM(F65:F67)</f>
        <v>120000</v>
      </c>
      <c r="G64" s="73">
        <f>SUM(D64-E64)</f>
        <v>300000</v>
      </c>
    </row>
    <row r="65" spans="1:7" x14ac:dyDescent="0.2">
      <c r="A65" s="26" t="s">
        <v>25</v>
      </c>
      <c r="B65" s="55">
        <v>0</v>
      </c>
      <c r="C65" s="55">
        <v>0</v>
      </c>
      <c r="D65" s="55">
        <f t="shared" si="0"/>
        <v>0</v>
      </c>
      <c r="E65" s="109">
        <v>0</v>
      </c>
      <c r="F65" s="109">
        <v>0</v>
      </c>
      <c r="G65" s="72">
        <f t="shared" si="3"/>
        <v>0</v>
      </c>
    </row>
    <row r="66" spans="1:7" x14ac:dyDescent="0.2">
      <c r="A66" s="26" t="s">
        <v>86</v>
      </c>
      <c r="B66" s="55">
        <v>0</v>
      </c>
      <c r="C66" s="55">
        <v>0</v>
      </c>
      <c r="D66" s="55">
        <f t="shared" si="0"/>
        <v>0</v>
      </c>
      <c r="E66" s="109">
        <v>0</v>
      </c>
      <c r="F66" s="109">
        <v>0</v>
      </c>
      <c r="G66" s="72">
        <f t="shared" si="3"/>
        <v>0</v>
      </c>
    </row>
    <row r="67" spans="1:7" x14ac:dyDescent="0.2">
      <c r="A67" s="26" t="s">
        <v>87</v>
      </c>
      <c r="B67" s="104">
        <v>300000</v>
      </c>
      <c r="C67" s="104">
        <v>120000</v>
      </c>
      <c r="D67" s="55">
        <f t="shared" si="0"/>
        <v>420000</v>
      </c>
      <c r="E67" s="129">
        <v>120000</v>
      </c>
      <c r="F67" s="129">
        <v>120000</v>
      </c>
      <c r="G67" s="72">
        <f t="shared" si="3"/>
        <v>300000</v>
      </c>
    </row>
    <row r="68" spans="1:7" x14ac:dyDescent="0.2">
      <c r="A68" s="28" t="s">
        <v>88</v>
      </c>
      <c r="B68" s="75">
        <f>SUM(B69:B75)</f>
        <v>5180000</v>
      </c>
      <c r="C68" s="75">
        <f>SUM(C69:C75)</f>
        <v>0</v>
      </c>
      <c r="D68" s="75">
        <f>SUM(B68+C68)</f>
        <v>5180000</v>
      </c>
      <c r="E68" s="75">
        <f>SUM(E69:E75)</f>
        <v>2653765.6800000002</v>
      </c>
      <c r="F68" s="75">
        <f>SUM(F69:F75)</f>
        <v>2653765.6800000002</v>
      </c>
      <c r="G68" s="75">
        <f>SUM(D68-E68)</f>
        <v>2526234.3199999998</v>
      </c>
    </row>
    <row r="69" spans="1:7" x14ac:dyDescent="0.2">
      <c r="A69" s="26" t="s">
        <v>89</v>
      </c>
      <c r="B69" s="105">
        <v>5000000</v>
      </c>
      <c r="C69" s="105">
        <v>0</v>
      </c>
      <c r="D69" s="56">
        <f t="shared" si="0"/>
        <v>5000000</v>
      </c>
      <c r="E69" s="130">
        <v>2499999</v>
      </c>
      <c r="F69" s="130">
        <v>2499999</v>
      </c>
      <c r="G69" s="74">
        <f t="shared" si="3"/>
        <v>2500001</v>
      </c>
    </row>
    <row r="70" spans="1:7" x14ac:dyDescent="0.2">
      <c r="A70" s="26" t="s">
        <v>90</v>
      </c>
      <c r="B70" s="105">
        <v>180000</v>
      </c>
      <c r="C70" s="105">
        <v>0</v>
      </c>
      <c r="D70" s="56">
        <f t="shared" ref="D70:D75" si="4">B70+C70</f>
        <v>180000</v>
      </c>
      <c r="E70" s="130">
        <v>153766.68</v>
      </c>
      <c r="F70" s="130">
        <v>153766.68</v>
      </c>
      <c r="G70" s="74">
        <f t="shared" si="3"/>
        <v>26233.320000000007</v>
      </c>
    </row>
    <row r="71" spans="1:7" x14ac:dyDescent="0.2">
      <c r="A71" s="26" t="s">
        <v>91</v>
      </c>
      <c r="B71" s="105">
        <v>0</v>
      </c>
      <c r="C71" s="105">
        <v>0</v>
      </c>
      <c r="D71" s="56">
        <f t="shared" si="4"/>
        <v>0</v>
      </c>
      <c r="E71" s="110">
        <v>0</v>
      </c>
      <c r="F71" s="110">
        <v>0</v>
      </c>
      <c r="G71" s="74">
        <f t="shared" si="3"/>
        <v>0</v>
      </c>
    </row>
    <row r="72" spans="1:7" x14ac:dyDescent="0.2">
      <c r="A72" s="26" t="s">
        <v>92</v>
      </c>
      <c r="B72" s="105">
        <v>0</v>
      </c>
      <c r="C72" s="105">
        <v>0</v>
      </c>
      <c r="D72" s="56">
        <f t="shared" si="4"/>
        <v>0</v>
      </c>
      <c r="E72" s="110">
        <v>0</v>
      </c>
      <c r="F72" s="110">
        <v>0</v>
      </c>
      <c r="G72" s="74">
        <f t="shared" si="3"/>
        <v>0</v>
      </c>
    </row>
    <row r="73" spans="1:7" x14ac:dyDescent="0.2">
      <c r="A73" s="26" t="s">
        <v>93</v>
      </c>
      <c r="B73" s="105">
        <v>0</v>
      </c>
      <c r="C73" s="105">
        <v>0</v>
      </c>
      <c r="D73" s="56">
        <f t="shared" si="4"/>
        <v>0</v>
      </c>
      <c r="E73" s="110">
        <v>0</v>
      </c>
      <c r="F73" s="110">
        <v>0</v>
      </c>
      <c r="G73" s="74">
        <f t="shared" si="3"/>
        <v>0</v>
      </c>
    </row>
    <row r="74" spans="1:7" x14ac:dyDescent="0.2">
      <c r="A74" s="26" t="s">
        <v>94</v>
      </c>
      <c r="B74" s="105">
        <v>0</v>
      </c>
      <c r="C74" s="105">
        <v>0</v>
      </c>
      <c r="D74" s="56">
        <f t="shared" si="4"/>
        <v>0</v>
      </c>
      <c r="E74" s="110">
        <v>0</v>
      </c>
      <c r="F74" s="110">
        <v>0</v>
      </c>
      <c r="G74" s="74">
        <f t="shared" si="3"/>
        <v>0</v>
      </c>
    </row>
    <row r="75" spans="1:7" x14ac:dyDescent="0.2">
      <c r="A75" s="27" t="s">
        <v>95</v>
      </c>
      <c r="B75" s="106">
        <v>0</v>
      </c>
      <c r="C75" s="106">
        <v>0</v>
      </c>
      <c r="D75" s="57">
        <f t="shared" si="4"/>
        <v>0</v>
      </c>
      <c r="E75" s="111">
        <v>0</v>
      </c>
      <c r="F75" s="111">
        <v>0</v>
      </c>
      <c r="G75" s="74">
        <f t="shared" si="3"/>
        <v>0</v>
      </c>
    </row>
    <row r="76" spans="1:7" x14ac:dyDescent="0.2">
      <c r="A76" s="88" t="s">
        <v>8</v>
      </c>
      <c r="B76" s="76">
        <f t="shared" ref="B76:G76" si="5">SUM(B4+B12+B22+B32+B42+B52+B56+B64+B68)</f>
        <v>164110500</v>
      </c>
      <c r="C76" s="80">
        <f t="shared" si="5"/>
        <v>16173115.610000001</v>
      </c>
      <c r="D76" s="80">
        <f t="shared" si="5"/>
        <v>180283615.61000001</v>
      </c>
      <c r="E76" s="80">
        <f t="shared" si="5"/>
        <v>38813875.479999997</v>
      </c>
      <c r="F76" s="80">
        <f t="shared" si="5"/>
        <v>38370990.479999997</v>
      </c>
      <c r="G76" s="79">
        <f t="shared" si="5"/>
        <v>141469740.13</v>
      </c>
    </row>
    <row r="80" spans="1:7" x14ac:dyDescent="0.2">
      <c r="A80" s="122" t="s">
        <v>171</v>
      </c>
      <c r="B80" s="139"/>
      <c r="C80" s="139"/>
      <c r="D80" s="139" t="s">
        <v>172</v>
      </c>
      <c r="E80" s="139"/>
    </row>
    <row r="81" spans="1:5" x14ac:dyDescent="0.2">
      <c r="A81" s="121" t="s">
        <v>173</v>
      </c>
      <c r="B81" s="140"/>
      <c r="C81" s="140"/>
      <c r="D81" s="140" t="s">
        <v>174</v>
      </c>
      <c r="E81" s="140"/>
    </row>
  </sheetData>
  <sheetProtection formatCells="0" formatColumns="0" formatRows="0" autoFilter="0"/>
  <mergeCells count="6">
    <mergeCell ref="A1:G1"/>
    <mergeCell ref="G2:G3"/>
    <mergeCell ref="B80:C80"/>
    <mergeCell ref="D80:E80"/>
    <mergeCell ref="B81:C81"/>
    <mergeCell ref="D81:E81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  <ignoredErrors>
    <ignoredError sqref="D5:D11 G4:G11 B12:C12 B4:D4 B42:C42 B52:C52 B56:C62 B64:C64 B68:C68 E4:F4 E12:G12 G22:G32 E22:F22 B22:C22 B32:C32 G33:G41 G42:G52 F52 G53:G55 E68 B76:E76 E64 E52 E42 E56:E63 F42 F76:G76 F68 F64 F56 F57:F63 G13:G21" unlockedFormula="1"/>
    <ignoredError sqref="D75 D33:D41 D43:D51 D53:D55 D57:D63 D65:D67 D69:D74 D68 D64 D56 D52 D42 D23:D32 D22 D12 D13:D21 E32:F32 G68 G64 G56 G57:G63 G65:G67 G69:G75" formula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7"/>
  <sheetViews>
    <sheetView showGridLines="0" topLeftCell="A34" zoomScaleNormal="100" workbookViewId="0">
      <selection activeCell="H47" sqref="H47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54.95" customHeight="1" x14ac:dyDescent="0.2">
      <c r="A1" s="133" t="s">
        <v>170</v>
      </c>
      <c r="B1" s="143"/>
      <c r="C1" s="143"/>
      <c r="D1" s="143"/>
      <c r="E1" s="143"/>
      <c r="F1" s="143"/>
      <c r="G1" s="144"/>
    </row>
    <row r="2" spans="1:7" x14ac:dyDescent="0.2">
      <c r="A2" s="15"/>
      <c r="B2" s="17" t="s">
        <v>0</v>
      </c>
      <c r="C2" s="18"/>
      <c r="D2" s="18"/>
      <c r="E2" s="18"/>
      <c r="F2" s="19"/>
      <c r="G2" s="141" t="s">
        <v>1</v>
      </c>
    </row>
    <row r="3" spans="1:7" ht="24.95" customHeight="1" x14ac:dyDescent="0.2">
      <c r="A3" s="30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142"/>
    </row>
    <row r="4" spans="1:7" x14ac:dyDescent="0.2">
      <c r="A4" s="14"/>
      <c r="B4" s="5"/>
      <c r="C4" s="5"/>
      <c r="D4" s="5"/>
      <c r="E4" s="5"/>
      <c r="F4" s="5"/>
      <c r="G4" s="5"/>
    </row>
    <row r="5" spans="1:7" x14ac:dyDescent="0.2">
      <c r="A5" s="12" t="s">
        <v>96</v>
      </c>
      <c r="B5" s="81">
        <f t="shared" ref="B5:G5" si="0">SUM(B6:B13)</f>
        <v>67973015.170000002</v>
      </c>
      <c r="C5" s="81">
        <f t="shared" si="0"/>
        <v>1945068.4200000002</v>
      </c>
      <c r="D5" s="81">
        <f t="shared" si="0"/>
        <v>69918083.590000004</v>
      </c>
      <c r="E5" s="81">
        <f t="shared" si="0"/>
        <v>15631988.460000001</v>
      </c>
      <c r="F5" s="81">
        <f t="shared" si="0"/>
        <v>15631988.460000001</v>
      </c>
      <c r="G5" s="81">
        <f t="shared" si="0"/>
        <v>54286095.129999995</v>
      </c>
    </row>
    <row r="6" spans="1:7" x14ac:dyDescent="0.2">
      <c r="A6" s="20" t="s">
        <v>97</v>
      </c>
      <c r="B6" s="112">
        <v>0</v>
      </c>
      <c r="C6" s="112">
        <v>0</v>
      </c>
      <c r="D6" s="40">
        <f>B6+C6</f>
        <v>0</v>
      </c>
      <c r="E6" s="119">
        <v>0</v>
      </c>
      <c r="F6" s="119">
        <v>0</v>
      </c>
      <c r="G6" s="40">
        <f>D6-E6</f>
        <v>0</v>
      </c>
    </row>
    <row r="7" spans="1:7" x14ac:dyDescent="0.2">
      <c r="A7" s="20" t="s">
        <v>98</v>
      </c>
      <c r="B7" s="112">
        <v>629157.84</v>
      </c>
      <c r="C7" s="112">
        <v>-1006.84</v>
      </c>
      <c r="D7" s="112">
        <f t="shared" ref="D7:D13" si="1">B7+C7</f>
        <v>628151</v>
      </c>
      <c r="E7" s="119">
        <v>118119.74</v>
      </c>
      <c r="F7" s="119">
        <v>118119.74</v>
      </c>
      <c r="G7" s="115">
        <f t="shared" ref="G7:G13" si="2">D7-E7</f>
        <v>510031.26</v>
      </c>
    </row>
    <row r="8" spans="1:7" x14ac:dyDescent="0.2">
      <c r="A8" s="20" t="s">
        <v>99</v>
      </c>
      <c r="B8" s="112">
        <v>20049515.09</v>
      </c>
      <c r="C8" s="112">
        <v>817367.75</v>
      </c>
      <c r="D8" s="112">
        <f t="shared" si="1"/>
        <v>20866882.84</v>
      </c>
      <c r="E8" s="119">
        <v>5075727.3</v>
      </c>
      <c r="F8" s="119">
        <v>5075727.3</v>
      </c>
      <c r="G8" s="115">
        <f t="shared" si="2"/>
        <v>15791155.539999999</v>
      </c>
    </row>
    <row r="9" spans="1:7" x14ac:dyDescent="0.2">
      <c r="A9" s="20" t="s">
        <v>100</v>
      </c>
      <c r="B9" s="112">
        <v>0</v>
      </c>
      <c r="C9" s="112">
        <v>0</v>
      </c>
      <c r="D9" s="112">
        <f t="shared" si="1"/>
        <v>0</v>
      </c>
      <c r="E9" s="119">
        <v>0</v>
      </c>
      <c r="F9" s="119">
        <v>0</v>
      </c>
      <c r="G9" s="115">
        <f t="shared" si="2"/>
        <v>0</v>
      </c>
    </row>
    <row r="10" spans="1:7" x14ac:dyDescent="0.2">
      <c r="A10" s="20" t="s">
        <v>101</v>
      </c>
      <c r="B10" s="112">
        <v>10672682.43</v>
      </c>
      <c r="C10" s="112">
        <v>147707.5</v>
      </c>
      <c r="D10" s="112">
        <f t="shared" si="1"/>
        <v>10820389.93</v>
      </c>
      <c r="E10" s="119">
        <v>3702033.68</v>
      </c>
      <c r="F10" s="119">
        <v>3702033.68</v>
      </c>
      <c r="G10" s="115">
        <f t="shared" si="2"/>
        <v>7118356.25</v>
      </c>
    </row>
    <row r="11" spans="1:7" x14ac:dyDescent="0.2">
      <c r="A11" s="20" t="s">
        <v>102</v>
      </c>
      <c r="B11" s="112">
        <v>0</v>
      </c>
      <c r="C11" s="112">
        <v>0</v>
      </c>
      <c r="D11" s="112">
        <f t="shared" si="1"/>
        <v>0</v>
      </c>
      <c r="E11" s="119">
        <v>0</v>
      </c>
      <c r="F11" s="119">
        <v>0</v>
      </c>
      <c r="G11" s="115">
        <f t="shared" si="2"/>
        <v>0</v>
      </c>
    </row>
    <row r="12" spans="1:7" x14ac:dyDescent="0.2">
      <c r="A12" s="20" t="s">
        <v>103</v>
      </c>
      <c r="B12" s="112">
        <v>19630427.100000001</v>
      </c>
      <c r="C12" s="112">
        <v>200998.7</v>
      </c>
      <c r="D12" s="112">
        <f t="shared" si="1"/>
        <v>19831425.800000001</v>
      </c>
      <c r="E12" s="119">
        <v>3624684.38</v>
      </c>
      <c r="F12" s="119">
        <v>3624684.38</v>
      </c>
      <c r="G12" s="115">
        <f t="shared" si="2"/>
        <v>16206741.420000002</v>
      </c>
    </row>
    <row r="13" spans="1:7" x14ac:dyDescent="0.2">
      <c r="A13" s="20" t="s">
        <v>53</v>
      </c>
      <c r="B13" s="112">
        <v>16991232.710000001</v>
      </c>
      <c r="C13" s="112">
        <v>780001.31</v>
      </c>
      <c r="D13" s="112">
        <f t="shared" si="1"/>
        <v>17771234.02</v>
      </c>
      <c r="E13" s="119">
        <v>3111423.36</v>
      </c>
      <c r="F13" s="119">
        <v>3111423.36</v>
      </c>
      <c r="G13" s="115">
        <f t="shared" si="2"/>
        <v>14659810.66</v>
      </c>
    </row>
    <row r="14" spans="1:7" x14ac:dyDescent="0.2">
      <c r="A14" s="13"/>
      <c r="B14" s="40"/>
      <c r="C14" s="40"/>
      <c r="D14" s="40"/>
      <c r="E14" s="40"/>
      <c r="F14" s="40"/>
      <c r="G14" s="40"/>
    </row>
    <row r="15" spans="1:7" x14ac:dyDescent="0.2">
      <c r="A15" s="12" t="s">
        <v>104</v>
      </c>
      <c r="B15" s="41">
        <f>SUM(B16:B22)</f>
        <v>94697325.579999998</v>
      </c>
      <c r="C15" s="41">
        <f t="shared" ref="C15:G15" si="3">SUM(C16:C22)</f>
        <v>14107997.189999999</v>
      </c>
      <c r="D15" s="41">
        <f t="shared" si="3"/>
        <v>108805322.77</v>
      </c>
      <c r="E15" s="41">
        <f t="shared" si="3"/>
        <v>22887482.800000001</v>
      </c>
      <c r="F15" s="41">
        <f t="shared" si="3"/>
        <v>22444597.800000001</v>
      </c>
      <c r="G15" s="41">
        <f t="shared" si="3"/>
        <v>85917839.970000014</v>
      </c>
    </row>
    <row r="16" spans="1:7" x14ac:dyDescent="0.2">
      <c r="A16" s="20" t="s">
        <v>105</v>
      </c>
      <c r="B16" s="113">
        <v>5623608.5300000003</v>
      </c>
      <c r="C16" s="113">
        <v>8900</v>
      </c>
      <c r="D16" s="113">
        <f t="shared" ref="D16:D22" si="4">B16+C16</f>
        <v>5632508.5300000003</v>
      </c>
      <c r="E16" s="120">
        <v>1417699.69</v>
      </c>
      <c r="F16" s="120">
        <v>1417699.69</v>
      </c>
      <c r="G16" s="115">
        <f t="shared" ref="G16:G22" si="5">D16-E16</f>
        <v>4214808.84</v>
      </c>
    </row>
    <row r="17" spans="1:7" x14ac:dyDescent="0.2">
      <c r="A17" s="20" t="s">
        <v>106</v>
      </c>
      <c r="B17" s="113">
        <v>81967385.900000006</v>
      </c>
      <c r="C17" s="113">
        <v>13795297.189999999</v>
      </c>
      <c r="D17" s="113">
        <f t="shared" si="4"/>
        <v>95762683.090000004</v>
      </c>
      <c r="E17" s="120">
        <v>20587514.039999999</v>
      </c>
      <c r="F17" s="120">
        <v>20144629.039999999</v>
      </c>
      <c r="G17" s="115">
        <f t="shared" si="5"/>
        <v>75175169.050000012</v>
      </c>
    </row>
    <row r="18" spans="1:7" x14ac:dyDescent="0.2">
      <c r="A18" s="20" t="s">
        <v>107</v>
      </c>
      <c r="B18" s="113">
        <v>362496.82</v>
      </c>
      <c r="C18" s="113">
        <v>0</v>
      </c>
      <c r="D18" s="113">
        <f t="shared" si="4"/>
        <v>362496.82</v>
      </c>
      <c r="E18" s="120">
        <v>73412.33</v>
      </c>
      <c r="F18" s="120">
        <v>73412.33</v>
      </c>
      <c r="G18" s="115">
        <f t="shared" si="5"/>
        <v>289084.49</v>
      </c>
    </row>
    <row r="19" spans="1:7" x14ac:dyDescent="0.2">
      <c r="A19" s="20" t="s">
        <v>108</v>
      </c>
      <c r="B19" s="113">
        <v>2491947.46</v>
      </c>
      <c r="C19" s="113">
        <v>303800</v>
      </c>
      <c r="D19" s="113">
        <f t="shared" si="4"/>
        <v>2795747.46</v>
      </c>
      <c r="E19" s="120">
        <v>427794.67</v>
      </c>
      <c r="F19" s="120">
        <v>427794.67</v>
      </c>
      <c r="G19" s="115">
        <f t="shared" si="5"/>
        <v>2367952.79</v>
      </c>
    </row>
    <row r="20" spans="1:7" x14ac:dyDescent="0.2">
      <c r="A20" s="20" t="s">
        <v>109</v>
      </c>
      <c r="B20" s="113">
        <v>3078232</v>
      </c>
      <c r="C20" s="113">
        <v>0</v>
      </c>
      <c r="D20" s="113">
        <f t="shared" si="4"/>
        <v>3078232</v>
      </c>
      <c r="E20" s="120">
        <v>179933.84</v>
      </c>
      <c r="F20" s="120">
        <v>179933.84</v>
      </c>
      <c r="G20" s="115">
        <f t="shared" si="5"/>
        <v>2898298.16</v>
      </c>
    </row>
    <row r="21" spans="1:7" x14ac:dyDescent="0.2">
      <c r="A21" s="20" t="s">
        <v>110</v>
      </c>
      <c r="B21" s="113">
        <v>1060148.18</v>
      </c>
      <c r="C21" s="113">
        <v>0</v>
      </c>
      <c r="D21" s="113">
        <f t="shared" si="4"/>
        <v>1060148.18</v>
      </c>
      <c r="E21" s="120">
        <v>177537.39</v>
      </c>
      <c r="F21" s="120">
        <v>177537.39</v>
      </c>
      <c r="G21" s="115">
        <f t="shared" si="5"/>
        <v>882610.78999999992</v>
      </c>
    </row>
    <row r="22" spans="1:7" x14ac:dyDescent="0.2">
      <c r="A22" s="20" t="s">
        <v>111</v>
      </c>
      <c r="B22" s="113">
        <v>113506.69</v>
      </c>
      <c r="C22" s="113">
        <v>0</v>
      </c>
      <c r="D22" s="113">
        <f t="shared" si="4"/>
        <v>113506.69</v>
      </c>
      <c r="E22" s="120">
        <v>23590.84</v>
      </c>
      <c r="F22" s="120">
        <v>23590.84</v>
      </c>
      <c r="G22" s="115">
        <f t="shared" si="5"/>
        <v>89915.85</v>
      </c>
    </row>
    <row r="23" spans="1:7" x14ac:dyDescent="0.2">
      <c r="A23" s="13"/>
      <c r="B23" s="33"/>
      <c r="C23" s="33"/>
      <c r="D23" s="33"/>
      <c r="E23" s="33"/>
      <c r="F23" s="33"/>
      <c r="G23" s="33"/>
    </row>
    <row r="24" spans="1:7" x14ac:dyDescent="0.2">
      <c r="A24" s="12" t="s">
        <v>112</v>
      </c>
      <c r="B24" s="43">
        <f>SUM(B25:B33)</f>
        <v>1440159.25</v>
      </c>
      <c r="C24" s="43">
        <f t="shared" ref="C24:G24" si="6">SUM(C25:C33)</f>
        <v>120050</v>
      </c>
      <c r="D24" s="43">
        <f t="shared" si="6"/>
        <v>1560209.25</v>
      </c>
      <c r="E24" s="43">
        <f t="shared" si="6"/>
        <v>294404.21999999997</v>
      </c>
      <c r="F24" s="43">
        <f t="shared" si="6"/>
        <v>294404.21999999997</v>
      </c>
      <c r="G24" s="43">
        <f t="shared" si="6"/>
        <v>1265805.0300000003</v>
      </c>
    </row>
    <row r="25" spans="1:7" x14ac:dyDescent="0.2">
      <c r="A25" s="20" t="s">
        <v>113</v>
      </c>
      <c r="B25" s="114">
        <v>1354041.09</v>
      </c>
      <c r="C25" s="114">
        <v>120050</v>
      </c>
      <c r="D25" s="114">
        <f t="shared" ref="D25:D33" si="7">B25+C25</f>
        <v>1474091.09</v>
      </c>
      <c r="E25" s="115">
        <v>289012.87</v>
      </c>
      <c r="F25" s="115">
        <v>289012.87</v>
      </c>
      <c r="G25" s="115">
        <f t="shared" ref="G25" si="8">D25-E25</f>
        <v>1185078.2200000002</v>
      </c>
    </row>
    <row r="26" spans="1:7" x14ac:dyDescent="0.2">
      <c r="A26" s="20" t="s">
        <v>114</v>
      </c>
      <c r="B26" s="114">
        <v>0</v>
      </c>
      <c r="C26" s="114">
        <v>0</v>
      </c>
      <c r="D26" s="114">
        <f t="shared" si="7"/>
        <v>0</v>
      </c>
      <c r="E26" s="115">
        <v>0</v>
      </c>
      <c r="F26" s="115">
        <v>0</v>
      </c>
      <c r="G26" s="42">
        <v>0</v>
      </c>
    </row>
    <row r="27" spans="1:7" x14ac:dyDescent="0.2">
      <c r="A27" s="20" t="s">
        <v>115</v>
      </c>
      <c r="B27" s="114">
        <v>0</v>
      </c>
      <c r="C27" s="114">
        <v>0</v>
      </c>
      <c r="D27" s="114">
        <f t="shared" si="7"/>
        <v>0</v>
      </c>
      <c r="E27" s="115">
        <v>0</v>
      </c>
      <c r="F27" s="115">
        <v>0</v>
      </c>
      <c r="G27" s="42">
        <v>0</v>
      </c>
    </row>
    <row r="28" spans="1:7" x14ac:dyDescent="0.2">
      <c r="A28" s="20" t="s">
        <v>116</v>
      </c>
      <c r="B28" s="114">
        <v>0</v>
      </c>
      <c r="C28" s="114">
        <v>0</v>
      </c>
      <c r="D28" s="114">
        <f t="shared" si="7"/>
        <v>0</v>
      </c>
      <c r="E28" s="115">
        <v>0</v>
      </c>
      <c r="F28" s="115">
        <v>0</v>
      </c>
      <c r="G28" s="42">
        <v>0</v>
      </c>
    </row>
    <row r="29" spans="1:7" x14ac:dyDescent="0.2">
      <c r="A29" s="20" t="s">
        <v>117</v>
      </c>
      <c r="B29" s="114">
        <v>0</v>
      </c>
      <c r="C29" s="114">
        <v>0</v>
      </c>
      <c r="D29" s="114">
        <f t="shared" si="7"/>
        <v>0</v>
      </c>
      <c r="E29" s="115">
        <v>0</v>
      </c>
      <c r="F29" s="115">
        <v>0</v>
      </c>
      <c r="G29" s="42">
        <v>0</v>
      </c>
    </row>
    <row r="30" spans="1:7" x14ac:dyDescent="0.2">
      <c r="A30" s="20" t="s">
        <v>118</v>
      </c>
      <c r="B30" s="114">
        <v>0</v>
      </c>
      <c r="C30" s="114">
        <v>0</v>
      </c>
      <c r="D30" s="114">
        <f t="shared" si="7"/>
        <v>0</v>
      </c>
      <c r="E30" s="115">
        <v>0</v>
      </c>
      <c r="F30" s="115">
        <v>0</v>
      </c>
      <c r="G30" s="42">
        <v>0</v>
      </c>
    </row>
    <row r="31" spans="1:7" x14ac:dyDescent="0.2">
      <c r="A31" s="20" t="s">
        <v>119</v>
      </c>
      <c r="B31" s="114">
        <v>0</v>
      </c>
      <c r="C31" s="114">
        <v>0</v>
      </c>
      <c r="D31" s="114">
        <f t="shared" si="7"/>
        <v>0</v>
      </c>
      <c r="E31" s="115">
        <v>0</v>
      </c>
      <c r="F31" s="115">
        <v>0</v>
      </c>
      <c r="G31" s="42">
        <v>0</v>
      </c>
    </row>
    <row r="32" spans="1:7" x14ac:dyDescent="0.2">
      <c r="A32" s="20" t="s">
        <v>120</v>
      </c>
      <c r="B32" s="114">
        <v>86118.16</v>
      </c>
      <c r="C32" s="114">
        <v>0</v>
      </c>
      <c r="D32" s="114">
        <f t="shared" si="7"/>
        <v>86118.16</v>
      </c>
      <c r="E32" s="115">
        <v>5391.35</v>
      </c>
      <c r="F32" s="115">
        <v>5391.35</v>
      </c>
      <c r="G32" s="116">
        <v>80726.81</v>
      </c>
    </row>
    <row r="33" spans="1:7" x14ac:dyDescent="0.2">
      <c r="A33" s="20" t="s">
        <v>121</v>
      </c>
      <c r="B33" s="114">
        <v>0</v>
      </c>
      <c r="C33" s="114">
        <v>0</v>
      </c>
      <c r="D33" s="114">
        <f t="shared" si="7"/>
        <v>0</v>
      </c>
      <c r="E33" s="115">
        <v>0</v>
      </c>
      <c r="F33" s="115">
        <v>0</v>
      </c>
      <c r="G33" s="42">
        <v>0</v>
      </c>
    </row>
    <row r="34" spans="1:7" x14ac:dyDescent="0.2">
      <c r="A34" s="13"/>
      <c r="B34" s="33"/>
      <c r="C34" s="33"/>
      <c r="D34" s="33"/>
      <c r="E34" s="33"/>
      <c r="F34" s="33"/>
      <c r="G34" s="33"/>
    </row>
    <row r="35" spans="1:7" x14ac:dyDescent="0.2">
      <c r="A35" s="12" t="s">
        <v>122</v>
      </c>
      <c r="B35" s="32">
        <f>SUM(B36:B39)</f>
        <v>0</v>
      </c>
      <c r="C35" s="32">
        <f t="shared" ref="C35:G35" si="9">SUM(C36:C39)</f>
        <v>0</v>
      </c>
      <c r="D35" s="32">
        <f t="shared" si="9"/>
        <v>0</v>
      </c>
      <c r="E35" s="32">
        <f t="shared" si="9"/>
        <v>0</v>
      </c>
      <c r="F35" s="32">
        <f t="shared" si="9"/>
        <v>0</v>
      </c>
      <c r="G35" s="32">
        <f t="shared" si="9"/>
        <v>0</v>
      </c>
    </row>
    <row r="36" spans="1:7" x14ac:dyDescent="0.2">
      <c r="A36" s="20" t="s">
        <v>123</v>
      </c>
      <c r="B36" s="44">
        <v>0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</row>
    <row r="37" spans="1:7" ht="22.5" x14ac:dyDescent="0.2">
      <c r="A37" s="20" t="s">
        <v>124</v>
      </c>
      <c r="B37" s="44">
        <v>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</row>
    <row r="38" spans="1:7" x14ac:dyDescent="0.2">
      <c r="A38" s="20" t="s">
        <v>125</v>
      </c>
      <c r="B38" s="44">
        <v>0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</row>
    <row r="39" spans="1:7" x14ac:dyDescent="0.2">
      <c r="A39" s="20" t="s">
        <v>126</v>
      </c>
      <c r="B39" s="44">
        <v>0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</row>
    <row r="40" spans="1:7" x14ac:dyDescent="0.2">
      <c r="A40" s="13"/>
      <c r="B40" s="33"/>
      <c r="C40" s="33"/>
      <c r="D40" s="33"/>
      <c r="E40" s="33"/>
      <c r="F40" s="33"/>
      <c r="G40" s="33"/>
    </row>
    <row r="41" spans="1:7" x14ac:dyDescent="0.2">
      <c r="A41" s="85" t="s">
        <v>8</v>
      </c>
      <c r="B41" s="79">
        <f>SUM(B35+B24+B15+B5)</f>
        <v>164110500</v>
      </c>
      <c r="C41" s="79">
        <f t="shared" ref="C41:G41" si="10">SUM(C35+C24+C15+C5)</f>
        <v>16173115.609999999</v>
      </c>
      <c r="D41" s="79">
        <f t="shared" si="10"/>
        <v>180283615.61000001</v>
      </c>
      <c r="E41" s="79">
        <f t="shared" si="10"/>
        <v>38813875.480000004</v>
      </c>
      <c r="F41" s="79">
        <f t="shared" si="10"/>
        <v>38370990.480000004</v>
      </c>
      <c r="G41" s="79">
        <f t="shared" si="10"/>
        <v>141469740.13</v>
      </c>
    </row>
    <row r="46" spans="1:7" x14ac:dyDescent="0.2">
      <c r="A46" s="122" t="s">
        <v>171</v>
      </c>
      <c r="B46" s="139"/>
      <c r="C46" s="139"/>
      <c r="D46" s="139" t="s">
        <v>172</v>
      </c>
      <c r="E46" s="139"/>
    </row>
    <row r="47" spans="1:7" x14ac:dyDescent="0.2">
      <c r="A47" s="121" t="s">
        <v>173</v>
      </c>
      <c r="B47" s="140"/>
      <c r="C47" s="140"/>
      <c r="D47" s="140" t="s">
        <v>174</v>
      </c>
      <c r="E47" s="140"/>
    </row>
  </sheetData>
  <sheetProtection formatCells="0" formatColumns="0" formatRows="0" autoFilter="0"/>
  <mergeCells count="6">
    <mergeCell ref="G2:G3"/>
    <mergeCell ref="A1:G1"/>
    <mergeCell ref="B46:C46"/>
    <mergeCell ref="D46:E46"/>
    <mergeCell ref="B47:C47"/>
    <mergeCell ref="D47:E47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  <ignoredErrors>
    <ignoredError sqref="B5:G5 B15:G15 B24:G24 B35:G35 B41:G41 D6:D13 D16:D22 D25:D33 G6:G13 G16:G22 G25:G3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B60905-9023-4236-9889-BAA0F1C2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2014-02-10T03:37:14Z</dcterms:created>
  <dcterms:modified xsi:type="dcterms:W3CDTF">2025-04-29T23:12:24Z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