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23040" windowHeight="9525" tabRatio="863" activeTab="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D49" i="62" l="1"/>
  <c r="C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61" i="62"/>
  <c r="C48" i="62" s="1"/>
  <c r="C113" i="62" s="1"/>
  <c r="C43" i="62"/>
  <c r="C98" i="60"/>
  <c r="C5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<sst xmlns="http://schemas.openxmlformats.org/spreadsheetml/2006/main" count="967" uniqueCount="671">
  <si>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</si>
  <si>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</si>
  <si>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</si>
  <si>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</si>
  <si>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</si>
  <si>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</si>
  <si>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</si>
  <si>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</si>
  <si>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</si>
  <si>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</si>
  <si>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</si>
  <si>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</si>
  <si>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</si>
  <si>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</si>
  <si>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</si>
  <si>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</si>
  <si>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</si>
  <si>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</si>
  <si>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</si>
  <si>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</si>
  <si>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</si>
  <si>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</si>
  <si>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</si>
  <si>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</si>
  <si>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</si>
  <si>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</si>
  <si>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</si>
  <si>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</si>
  <si>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</si>
  <si>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</si>
  <si>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</si>
  <si>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</si>
  <si>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</si>
  <si>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</si>
  <si>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</si>
  <si>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</si>
  <si>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</si>
  <si>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</si>
  <si>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</si>
  <si>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</si>
  <si>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</si>
  <si>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</si>
  <si>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</si>
  <si>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</si>
  <si>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</si>
  <si>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</si>
  <si>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</si>
  <si>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</si>
  <si>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</si>
  <si>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</si>
  <si>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</si>
  <si>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</si>
  <si>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</si>
  <si>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</si>
  <si>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</si>
  <si>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</si>
  <si>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</si>
  <si>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</si>
  <si>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</si>
  <si>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</si>
  <si>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</si>
  <si>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</si>
  <si>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</si>
  <si>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</si>
  <si>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</si>
  <si>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</si>
  <si>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</si>
  <si>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</si>
  <si>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</si>
  <si>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</si>
  <si>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</si>
  <si>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</si>
  <si>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</si>
  <si>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</si>
  <si>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</si>
  <si>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</si>
  <si>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</si>
  <si>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</si>
  <si>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</si>
  <si>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</si>
  <si>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</si>
  <si>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</si>
  <si>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</si>
  <si>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</si>
  <si>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</si>
  <si>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</si>
  <si>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</si>
  <si>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</si>
  <si>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</si>
  <si>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</si>
  <si>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</si>
  <si>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</si>
  <si>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</si>
  <si>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</si>
  <si>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</si>
  <si>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</si>
  <si>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</si>
  <si>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</si>
  <si>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</si>
  <si>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</si>
  <si>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</si>
  <si>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</si>
  <si>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</si>
  <si>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</si>
  <si>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</si>
  <si>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</si>
  <si>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</si>
  <si>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</si>
  <si>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</si>
  <si>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</si>
  <si>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</si>
  <si>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</si>
  <si>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</si>
  <si>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</si>
  <si>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</si>
  <si>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</si>
  <si>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</si>
  <si>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</si>
  <si>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</si>
  <si>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</si>
  <si>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</si>
  <si>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</si>
  <si>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</si>
  <si>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</si>
  <si>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</si>
  <si>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</si>
  <si>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</si>
  <si>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</si>
  <si>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</si>
  <si>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</si>
  <si>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</si>
  <si>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</si>
  <si>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</si>
  <si>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</si>
  <si>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</si>
  <si>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</si>
  <si>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</si>
  <si>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</si>
  <si>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</si>
  <si>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</si>
  <si>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</si>
  <si>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</si>
  <si>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</si>
  <si>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</si>
  <si>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</si>
  <si>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</si>
  <si>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</si>
  <si>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</si>
  <si>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</si>
  <si>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</si>
  <si>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</si>
  <si>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</si>
  <si>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</si>
  <si>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</si>
  <si>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</si>
  <si>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</si>
  <si>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</si>
  <si>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</si>
  <si>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</si>
  <si>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</si>
  <si>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</si>
  <si>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</si>
  <si>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</si>
  <si>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</si>
  <si>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</si>
  <si>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</si>
  <si>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</si>
  <si>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</si>
  <si>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</si>
  <si>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</si>
  <si>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</si>
  <si>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</si>
  <si>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</si>
  <si>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</si>
  <si>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</si>
  <si>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</si>
  <si>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</si>
  <si>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</si>
  <si>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</si>
  <si>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</si>
  <si>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</si>
  <si>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</si>
  <si>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</si>
  <si>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</si>
  <si>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</si>
  <si>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</si>
  <si>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</si>
  <si>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</si>
  <si>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</si>
  <si>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</si>
  <si>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</si>
  <si>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</si>
  <si>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</si>
  <si>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</si>
  <si>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</si>
  <si>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</si>
  <si>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</si>
  <si>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</si>
  <si>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</si>
  <si>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</si>
  <si>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</si>
  <si>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</si>
  <si>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</si>
  <si>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</si>
  <si>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</si>
  <si>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</si>
  <si>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</si>
  <si>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</si>
  <si>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</si>
  <si>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</si>
  <si>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</si>
  <si>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</si>
  <si>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</si>
  <si>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</si>
  <si>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</si>
  <si>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</si>
  <si>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</si>
  <si>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</si>
  <si>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</si>
  <si>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</si>
  <si>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</si>
  <si>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</si>
  <si>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</si>
  <si>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</si>
  <si>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</si>
  <si>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</si>
  <si>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</si>
  <si>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</si>
  <si>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</si>
  <si>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</si>
  <si>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</si>
  <si>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</si>
  <si>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</si>
  <si>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</si>
  <si>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</si>
  <si>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</si>
  <si>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</si>
  <si>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</si>
  <si>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</si>
  <si>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</si>
  <si>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</si>
  <si>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</si>
  <si>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</si>
  <si>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</si>
  <si>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</si>
  <si>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</si>
  <si>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</si>
  <si>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</si>
  <si>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</si>
  <si>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</si>
  <si>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</si>
  <si>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</si>
  <si>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</si>
  <si>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</si>
  <si>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</si>
  <si>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</si>
  <si>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</si>
  <si>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</si>
  <si>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</si>
  <si>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</si>
  <si>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</si>
  <si>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</si>
  <si>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</si>
  <si>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</si>
  <si>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</si>
  <si>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</si>
  <si>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</si>
  <si>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</si>
  <si>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</si>
  <si>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</si>
  <si>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</si>
  <si>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</si>
  <si>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</si>
  <si>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</si>
  <si>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</si>
  <si>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</si>
  <si>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</si>
  <si>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</si>
  <si>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</si>
  <si>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</si>
  <si>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</si>
  <si>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</si>
  <si>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</si>
  <si>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</si>
  <si>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</si>
  <si>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</si>
  <si>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</si>
  <si>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</si>
  <si>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</si>
  <si>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</si>
  <si>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</si>
  <si>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</si>
  <si>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</si>
  <si>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</si>
  <si>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</si>
  <si>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</si>
  <si>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</si>
  <si>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</si>
  <si>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</si>
  <si>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</si>
  <si>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</si>
  <si>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</si>
  <si>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</si>
  <si>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</si>
  <si>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</si>
  <si>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</si>
  <si>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</si>
  <si>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</si>
  <si>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</si>
  <si>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</si>
  <si>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</si>
  <si>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</si>
  <si>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</si>
  <si>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</si>
  <si>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</si>
  <si>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</si>
  <si>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</si>
  <si>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</si>
  <si>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</si>
  <si>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</si>
  <si>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</si>
  <si>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</si>
  <si>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</si>
  <si>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</si>
  <si>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</si>
  <si>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</si>
  <si>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</si>
  <si>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</si>
  <si>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</si>
  <si>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</si>
  <si>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</si>
  <si>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</si>
  <si>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</si>
  <si>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</si>
  <si>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</si>
  <si>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</si>
  <si>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</si>
  <si>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</si>
  <si>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</si>
  <si>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</si>
  <si>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</si>
  <si>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</si>
  <si>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</si>
  <si>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</si>
  <si>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</si>
  <si>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</si>
  <si>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</si>
  <si>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</si>
  <si>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</si>
  <si>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</si>
  <si>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</si>
  <si>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</si>
  <si>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</si>
  <si>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</si>
  <si>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</si>
  <si>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</si>
  <si>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</si>
  <si>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</si>
  <si>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</si>
  <si>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</si>
  <si>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</si>
  <si>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</si>
  <si>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</si>
  <si>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</si>
  <si>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</si>
  <si>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</si>
  <si>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</si>
  <si>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</si>
  <si>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</si>
  <si>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</si>
  <si>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</si>
  <si>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</si>
  <si>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</si>
  <si>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</si>
  <si>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</si>
  <si>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</si>
  <si>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</si>
  <si>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</si>
  <si>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</si>
  <si>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</si>
  <si>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</si>
  <si>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</si>
  <si>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</si>
  <si>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</si>
  <si>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</si>
  <si>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</si>
  <si>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</si>
  <si>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</si>
  <si>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</si>
  <si>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</si>
  <si>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</si>
  <si>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</si>
  <si>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</si>
  <si>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</si>
  <si>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</si>
  <si>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</si>
  <si>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</si>
  <si>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</si>
  <si>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</si>
  <si>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</si>
  <si>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</si>
  <si>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</si>
  <si>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</si>
  <si>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</si>
  <si>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</si>
  <si>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</si>
  <si>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</si>
  <si>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</si>
  <si>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</si>
  <si>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</si>
  <si>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</si>
  <si>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</si>
  <si>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</si>
  <si>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</si>
  <si>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</si>
  <si>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</si>
  <si>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</si>
  <si>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</si>
  <si>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</si>
  <si>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</si>
  <si>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</si>
  <si>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</si>
  <si>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</si>
  <si>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</si>
  <si>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</si>
  <si>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</si>
  <si>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</si>
  <si>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</si>
  <si>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</si>
  <si>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</si>
  <si>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</si>
  <si>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</si>
  <si>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</si>
  <si>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</si>
  <si>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</si>
  <si>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</si>
  <si>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</si>
  <si>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</si>
  <si>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</si>
  <si>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</si>
  <si>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</si>
  <si>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</si>
  <si>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</si>
  <si>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</si>
  <si>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</si>
  <si>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</si>
  <si>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</si>
  <si>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</si>
  <si>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</si>
  <si>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</si>
  <si>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</si>
  <si>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</si>
  <si>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</si>
  <si>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</si>
  <si>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</si>
  <si>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</si>
  <si>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</si>
  <si>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</si>
  <si>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</si>
  <si>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</si>
  <si>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</si>
  <si>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</si>
  <si>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</si>
  <si>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</si>
  <si>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</si>
  <si>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</si>
  <si>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</si>
  <si>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</si>
  <si>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</si>
  <si>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</si>
  <si>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</si>
  <si>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</si>
  <si>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</si>
  <si>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</si>
  <si>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</si>
  <si>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</si>
  <si>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</si>
  <si>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</si>
  <si>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</si>
  <si>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</si>
  <si>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</si>
  <si>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</si>
  <si>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</si>
  <si>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</si>
  <si>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</si>
  <si>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</si>
  <si>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</si>
  <si>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</si>
  <si>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</si>
  <si>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</si>
  <si>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</si>
  <si>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</si>
  <si>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</si>
  <si>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</si>
  <si>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</si>
  <si>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</si>
  <si>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</si>
  <si>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</si>
  <si>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</si>
  <si>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</si>
  <si>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</si>
  <si>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</si>
  <si>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</si>
  <si>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</si>
  <si>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</si>
  <si>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</si>
  <si>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</si>
  <si>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</si>
  <si>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</si>
  <si>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</si>
  <si>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</si>
  <si>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</si>
  <si>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</si>
  <si>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</si>
  <si>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</si>
  <si>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</si>
  <si>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</si>
  <si>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</si>
  <si>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</si>
  <si>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</si>
  <si>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</si>
  <si>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</si>
  <si>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</si>
  <si>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</si>
  <si>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</si>
  <si>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</si>
  <si>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</si>
  <si>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</si>
  <si>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</si>
  <si>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</si>
  <si>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</si>
  <si>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</si>
  <si>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</si>
  <si>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</si>
  <si>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</si>
  <si>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</si>
  <si>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</si>
  <si>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</si>
  <si>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</si>
  <si>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</si>
  <si>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</si>
  <si>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</si>
  <si>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</si>
  <si>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</si>
  <si>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</si>
  <si>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</si>
  <si>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</si>
  <si>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</si>
  <si>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</si>
  <si>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</si>
  <si>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</si>
  <si>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</si>
  <si>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</si>
  <si>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</si>
  <si>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</si>
  <si>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</si>
  <si>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</si>
  <si>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</si>
  <si>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</si>
  <si>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</si>
  <si>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</si>
  <si>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</si>
  <si>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</si>
  <si>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</si>
  <si>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</si>
  <si>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</si>
  <si>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</si>
  <si>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</si>
  <si>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</si>
  <si>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</si>
  <si>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</si>
  <si>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</si>
  <si>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</si>
  <si>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</si>
  <si>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</si>
  <si>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</si>
  <si>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</si>
  <si>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</si>
  <si>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</si>
  <si>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</si>
  <si>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</si>
  <si>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</si>
  <si>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</si>
  <si>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</si>
  <si>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</si>
  <si>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</si>
  <si>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</si>
  <si>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</si>
  <si>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</si>
  <si>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</si>
  <si>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</si>
  <si>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</si>
  <si>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</si>
  <si>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</si>
  <si>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</si>
  <si>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</si>
  <si>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</si>
  <si>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</si>
  <si>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</si>
  <si>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</si>
  <si>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</si>
  <si>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</si>
  <si>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</si>
  <si>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</si>
  <si>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</si>
  <si>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</si>
  <si>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</si>
  <si>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</si>
  <si>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</si>
  <si>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</si>
  <si>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</si>
  <si>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</si>
  <si>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</si>
  <si>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</si>
  <si>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</si>
  <si>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</si>
  <si>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</si>
  <si>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</si>
  <si>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</si>
  <si>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</si>
  <si>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</si>
  <si>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</si>
  <si>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</si>
  <si>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</si>
  <si>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</si>
  <si>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</si>
  <si>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</si>
  <si>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</si>
  <si>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</si>
  <si>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</si>
  <si>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</si>
  <si>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</si>
  <si>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</si>
  <si>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</si>
  <si>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</si>
  <si>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</si>
  <si>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</si>
  <si>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</si>
  <si>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</si>
  <si>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</si>
  <si>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</si>
  <si>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</si>
  <si>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</si>
  <si>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</si>
  <si>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</si>
  <si>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</si>
  <si>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</si>
  <si>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</si>
  <si>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</si>
  <si>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</si>
  <si>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</si>
  <si>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</si>
  <si>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</si>
  <si>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</si>
  <si>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</si>
  <si>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</si>
  <si>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</si>
  <si>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</si>
  <si>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</si>
  <si>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</si>
  <si>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</si>
  <si>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</si>
  <si>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Municipio de Ocampo</t>
  </si>
  <si>
    <t>Correspondiente del 1 de Enero 31 de Marzo de 2022</t>
  </si>
  <si>
    <t xml:space="preserve">LIC. ERICK SILVANO MONTEMAYOR LARA </t>
  </si>
  <si>
    <t xml:space="preserve">ING. JUAN MANUEL VELÁZQUEZ LÓPEZ </t>
  </si>
  <si>
    <t xml:space="preserve">PRESIDENTE MUNICIPAL </t>
  </si>
  <si>
    <t xml:space="preserve">TESORERO MUNICIPAL </t>
  </si>
  <si>
    <t xml:space="preserve">                 PRESIDENTE MUNICIPAL </t>
  </si>
  <si>
    <t>responsabiidad del emisor.</t>
  </si>
  <si>
    <t xml:space="preserve">Bajo protesta de decir verdad declaramos que los Estados Financieros y sus notas, son razonablemente correctos y 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</si>
</sst>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0" fontId="13" fillId="0" borderId="0" xfId="8" applyFont="1" applyAlignment="1">
      <alignment horizontal="left"/>
    </xf>
    <xf numFmtId="0" fontId="20" fillId="0" borderId="0" xfId="10" applyFont="1"/>
    <xf numFmtId="0" fontId="12" fillId="0" borderId="0" xfId="8" applyFont="1" applyAlignment="1">
      <alignment horizontal="center"/>
    </xf>
    <xf numFmtId="0" fontId="13" fillId="0" borderId="0" xfId="8" applyFont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0" borderId="0" xfId="8" applyFont="1" applyAlignment="1">
      <alignment horizontal="center"/>
    </xf>
    <xf numFmtId="0" fontId="13" fillId="0" borderId="0" xfId="8" applyFont="1" applyAlignment="1">
      <alignment horizont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2" fillId="0" borderId="0" xfId="8" applyFont="1" applyAlignment="1">
      <alignment horizontal="right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/>
    <cellStyle name="Millares 2 2" xfId="15"/>
    <cellStyle name="Millares 2 3" xfId="16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20" sqref="B2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9" t="s">
        <v>662</v>
      </c>
      <c r="B1" s="159"/>
      <c r="C1" s="17"/>
      <c r="D1" s="14" t="s">
        <v>614</v>
      </c>
      <c r="E1" s="15">
        <v>2022</v>
      </c>
    </row>
    <row r="2" spans="1:5" ht="18.95" customHeight="1" x14ac:dyDescent="0.2">
      <c r="A2" s="160" t="s">
        <v>613</v>
      </c>
      <c r="B2" s="160"/>
      <c r="C2" s="36"/>
      <c r="D2" s="14" t="s">
        <v>615</v>
      </c>
      <c r="E2" s="17" t="s">
        <v>620</v>
      </c>
    </row>
    <row r="3" spans="1:5" ht="18.95" customHeight="1" x14ac:dyDescent="0.2">
      <c r="A3" s="161" t="s">
        <v>663</v>
      </c>
      <c r="B3" s="161"/>
      <c r="C3" s="17"/>
      <c r="D3" s="14" t="s">
        <v>616</v>
      </c>
      <c r="E3" s="15">
        <v>1</v>
      </c>
    </row>
    <row r="4" spans="1:5" s="101" customFormat="1" ht="18.95" customHeight="1" x14ac:dyDescent="0.2">
      <c r="A4" s="161" t="s">
        <v>635</v>
      </c>
      <c r="B4" s="161"/>
      <c r="C4" s="161"/>
      <c r="D4" s="161"/>
      <c r="E4" s="161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101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abSelected="1" topLeftCell="A96" zoomScale="106" zoomScaleNormal="106" workbookViewId="0">
      <selection activeCell="A25" sqref="A25"/>
    </sheetView>
  </sheetViews>
  <sheetFormatPr baseColWidth="10" defaultColWidth="9.140625" defaultRowHeight="11.25" x14ac:dyDescent="0.2"/>
  <cols>
    <col min="1" max="1" width="10" style="20" customWidth="1"/>
    <col min="2" max="2" width="59.42578125" style="20" customWidth="1"/>
    <col min="3" max="3" width="14.42578125" style="20" customWidth="1"/>
    <col min="4" max="4" width="16.7109375" style="20" customWidth="1"/>
    <col min="5" max="5" width="16.42578125" style="20" customWidth="1"/>
    <col min="6" max="6" width="17.7109375" style="20" customWidth="1"/>
    <col min="7" max="7" width="13.28515625" style="20" customWidth="1"/>
    <col min="8" max="8" width="12.285156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2" t="s">
        <v>662</v>
      </c>
      <c r="B1" s="163"/>
      <c r="C1" s="163"/>
      <c r="D1" s="163"/>
      <c r="E1" s="163"/>
      <c r="F1" s="163"/>
      <c r="G1" s="14" t="s">
        <v>617</v>
      </c>
      <c r="H1" s="25">
        <v>2022</v>
      </c>
    </row>
    <row r="2" spans="1:8" s="16" customFormat="1" ht="18.95" customHeight="1" x14ac:dyDescent="0.25">
      <c r="A2" s="162" t="s">
        <v>621</v>
      </c>
      <c r="B2" s="163"/>
      <c r="C2" s="163"/>
      <c r="D2" s="163"/>
      <c r="E2" s="163"/>
      <c r="F2" s="163"/>
      <c r="G2" s="14" t="s">
        <v>618</v>
      </c>
      <c r="H2" s="25" t="s">
        <v>620</v>
      </c>
    </row>
    <row r="3" spans="1:8" s="16" customFormat="1" ht="18.95" customHeight="1" x14ac:dyDescent="0.25">
      <c r="A3" s="162" t="s">
        <v>663</v>
      </c>
      <c r="B3" s="163"/>
      <c r="C3" s="163"/>
      <c r="D3" s="163"/>
      <c r="E3" s="163"/>
      <c r="F3" s="163"/>
      <c r="G3" s="14" t="s">
        <v>619</v>
      </c>
      <c r="H3" s="25">
        <v>1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2227989.5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26613.11</v>
      </c>
      <c r="D15" s="24">
        <v>34557.47</v>
      </c>
      <c r="E15" s="24">
        <v>41643.72</v>
      </c>
      <c r="F15" s="24">
        <v>44633.26</v>
      </c>
      <c r="G15" s="24">
        <v>52433.29</v>
      </c>
    </row>
    <row r="16" spans="1:8" x14ac:dyDescent="0.2">
      <c r="A16" s="22">
        <v>1124</v>
      </c>
      <c r="B16" s="20" t="s">
        <v>202</v>
      </c>
      <c r="C16" s="24">
        <v>75575.759999999995</v>
      </c>
      <c r="D16" s="24">
        <v>75575.759999999995</v>
      </c>
      <c r="E16" s="24">
        <v>75575.759999999995</v>
      </c>
      <c r="F16" s="24">
        <v>75575.759999999995</v>
      </c>
      <c r="G16" s="24">
        <v>75575.759999999995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901258.15</v>
      </c>
      <c r="D20" s="24">
        <v>901258.15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20500</v>
      </c>
      <c r="D21" s="24">
        <v>20500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30.48</v>
      </c>
      <c r="D22" s="24">
        <v>30.48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10381103.039999999</v>
      </c>
      <c r="D23" s="24">
        <v>10381103.039999999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4555954.54</v>
      </c>
      <c r="D24" s="24">
        <v>4555954.54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3500</v>
      </c>
      <c r="D25" s="24">
        <v>3500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2454519.0699999998</v>
      </c>
      <c r="D27" s="24">
        <v>2454519.0699999998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42900134.350000001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1470000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5392972.71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36037161.640000001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37494303.300000004</v>
      </c>
      <c r="D62" s="24">
        <f t="shared" ref="D62:E62" si="0">SUM(D63:D70)</f>
        <v>0</v>
      </c>
      <c r="E62" s="24">
        <f t="shared" si="0"/>
        <v>-7995344.0800000001</v>
      </c>
    </row>
    <row r="63" spans="1:9" x14ac:dyDescent="0.2">
      <c r="A63" s="22">
        <v>1241</v>
      </c>
      <c r="B63" s="20" t="s">
        <v>239</v>
      </c>
      <c r="C63" s="24">
        <v>5706341.96</v>
      </c>
      <c r="D63" s="24">
        <v>0</v>
      </c>
      <c r="E63" s="24">
        <v>-2114133.4900000002</v>
      </c>
    </row>
    <row r="64" spans="1:9" x14ac:dyDescent="0.2">
      <c r="A64" s="22">
        <v>1242</v>
      </c>
      <c r="B64" s="20" t="s">
        <v>240</v>
      </c>
      <c r="C64" s="24">
        <v>885171.57</v>
      </c>
      <c r="D64" s="24">
        <v>0</v>
      </c>
      <c r="E64" s="24">
        <v>-420814.37</v>
      </c>
    </row>
    <row r="65" spans="1:9" x14ac:dyDescent="0.2">
      <c r="A65" s="22">
        <v>1243</v>
      </c>
      <c r="B65" s="20" t="s">
        <v>241</v>
      </c>
      <c r="C65" s="24">
        <v>975000</v>
      </c>
      <c r="D65" s="24">
        <v>0</v>
      </c>
      <c r="E65" s="24">
        <v>-130000</v>
      </c>
    </row>
    <row r="66" spans="1:9" x14ac:dyDescent="0.2">
      <c r="A66" s="22">
        <v>1244</v>
      </c>
      <c r="B66" s="20" t="s">
        <v>242</v>
      </c>
      <c r="C66" s="24">
        <v>20040613.920000002</v>
      </c>
      <c r="D66" s="24">
        <v>0</v>
      </c>
      <c r="E66" s="24">
        <v>-4227521.3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9578976.8499999996</v>
      </c>
      <c r="D68" s="24">
        <v>0</v>
      </c>
      <c r="E68" s="24">
        <v>-1102874.92</v>
      </c>
    </row>
    <row r="69" spans="1:9" x14ac:dyDescent="0.2">
      <c r="A69" s="22">
        <v>1247</v>
      </c>
      <c r="B69" s="20" t="s">
        <v>245</v>
      </c>
      <c r="C69" s="24">
        <v>302749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5450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881934</v>
      </c>
      <c r="D74" s="24">
        <f>SUM(D75:D79)</f>
        <v>0</v>
      </c>
      <c r="E74" s="24">
        <f>SUM(E75:E79)</f>
        <v>264759.95</v>
      </c>
    </row>
    <row r="75" spans="1:9" x14ac:dyDescent="0.2">
      <c r="A75" s="22">
        <v>1251</v>
      </c>
      <c r="B75" s="20" t="s">
        <v>249</v>
      </c>
      <c r="C75" s="24">
        <v>330600</v>
      </c>
      <c r="D75" s="24">
        <v>0</v>
      </c>
      <c r="E75" s="24">
        <v>143260.01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551334</v>
      </c>
      <c r="D78" s="24">
        <v>0</v>
      </c>
      <c r="E78" s="24">
        <v>121499.94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566803.56000000006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566803.56000000006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14514229.66</v>
      </c>
      <c r="D110" s="24">
        <f>SUM(D111:D119)</f>
        <v>14514229.66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61387.86</v>
      </c>
      <c r="D111" s="24">
        <f>C111</f>
        <v>61387.86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1481793.06</v>
      </c>
      <c r="D112" s="24">
        <f t="shared" ref="D112:D119" si="1">C112</f>
        <v>1481793.06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3485311.89</v>
      </c>
      <c r="D113" s="24">
        <f t="shared" si="1"/>
        <v>3485311.89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133890.01</v>
      </c>
      <c r="D114" s="24">
        <f t="shared" si="1"/>
        <v>133890.01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-134553.62</v>
      </c>
      <c r="D115" s="24">
        <f t="shared" si="1"/>
        <v>-134553.62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859472.61</v>
      </c>
      <c r="D117" s="24">
        <f t="shared" si="1"/>
        <v>859472.61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8626927.8499999996</v>
      </c>
      <c r="D119" s="24">
        <f t="shared" si="1"/>
        <v>8626927.8499999996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4" x14ac:dyDescent="0.2">
      <c r="A145" s="22">
        <v>2199</v>
      </c>
      <c r="B145" s="20" t="s">
        <v>300</v>
      </c>
      <c r="C145" s="24">
        <v>0</v>
      </c>
    </row>
    <row r="146" spans="1:4" x14ac:dyDescent="0.2">
      <c r="A146" s="22">
        <v>2240</v>
      </c>
      <c r="B146" s="20" t="s">
        <v>301</v>
      </c>
      <c r="C146" s="24">
        <f>SUM(C147:C149)</f>
        <v>0</v>
      </c>
    </row>
    <row r="147" spans="1:4" x14ac:dyDescent="0.2">
      <c r="A147" s="22">
        <v>2241</v>
      </c>
      <c r="B147" s="20" t="s">
        <v>302</v>
      </c>
      <c r="C147" s="24">
        <v>0</v>
      </c>
    </row>
    <row r="148" spans="1:4" x14ac:dyDescent="0.2">
      <c r="A148" s="22">
        <v>2242</v>
      </c>
      <c r="B148" s="20" t="s">
        <v>303</v>
      </c>
      <c r="C148" s="24">
        <v>0</v>
      </c>
    </row>
    <row r="149" spans="1:4" x14ac:dyDescent="0.2">
      <c r="A149" s="22">
        <v>2249</v>
      </c>
      <c r="B149" s="20" t="s">
        <v>304</v>
      </c>
      <c r="C149" s="24">
        <v>0</v>
      </c>
    </row>
    <row r="151" spans="1:4" x14ac:dyDescent="0.2">
      <c r="B151" s="20" t="s">
        <v>637</v>
      </c>
    </row>
    <row r="156" spans="1:4" x14ac:dyDescent="0.2">
      <c r="B156" s="153" t="s">
        <v>664</v>
      </c>
      <c r="C156" s="164" t="s">
        <v>665</v>
      </c>
      <c r="D156" s="164"/>
    </row>
    <row r="157" spans="1:4" x14ac:dyDescent="0.2">
      <c r="B157" s="22" t="s">
        <v>666</v>
      </c>
      <c r="C157" s="165" t="s">
        <v>667</v>
      </c>
      <c r="D157" s="165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156:D156"/>
    <mergeCell ref="C157:D157"/>
  </mergeCells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zoomScaleNormal="100" workbookViewId="0">
      <selection activeCell="B233" sqref="B233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3" width="15.7109375" style="20" customWidth="1"/>
    <col min="4" max="4" width="13.14062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0" t="s">
        <v>662</v>
      </c>
      <c r="B1" s="160"/>
      <c r="C1" s="160"/>
      <c r="D1" s="14" t="s">
        <v>617</v>
      </c>
      <c r="E1" s="25">
        <v>2022</v>
      </c>
    </row>
    <row r="2" spans="1:5" s="16" customFormat="1" ht="18.95" customHeight="1" x14ac:dyDescent="0.25">
      <c r="A2" s="160" t="s">
        <v>622</v>
      </c>
      <c r="B2" s="160"/>
      <c r="C2" s="160"/>
      <c r="D2" s="14" t="s">
        <v>618</v>
      </c>
      <c r="E2" s="25" t="s">
        <v>620</v>
      </c>
    </row>
    <row r="3" spans="1:5" s="16" customFormat="1" ht="18.95" customHeight="1" x14ac:dyDescent="0.25">
      <c r="A3" s="160" t="s">
        <v>663</v>
      </c>
      <c r="B3" s="160"/>
      <c r="C3" s="160"/>
      <c r="D3" s="14" t="s">
        <v>619</v>
      </c>
      <c r="E3" s="25">
        <v>1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11478422.030000001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6241374.1000000006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1362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5984332.0300000003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55322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200358.07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5168537.7200000007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167680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4895082.57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72277.649999999994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33497.5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18281.3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18281.3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50228.91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13826.19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36402.720000000001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34656482.719999999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34656482.719999999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20908150.359999999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12672804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778061.72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297466.64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21067711.369999997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18481252.949999999</v>
      </c>
      <c r="D99" s="57">
        <f>C99/$C$98</f>
        <v>0.87723116314935545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12199523.85</v>
      </c>
      <c r="D100" s="57">
        <f t="shared" ref="D100:D163" si="0">C100/$C$98</f>
        <v>0.57906260607746318</v>
      </c>
      <c r="E100" s="56"/>
    </row>
    <row r="101" spans="1:5" x14ac:dyDescent="0.2">
      <c r="A101" s="54">
        <v>5111</v>
      </c>
      <c r="B101" s="51" t="s">
        <v>363</v>
      </c>
      <c r="C101" s="55">
        <v>7509235.0099999998</v>
      </c>
      <c r="D101" s="57">
        <f t="shared" si="0"/>
        <v>0.35643335330163112</v>
      </c>
      <c r="E101" s="56"/>
    </row>
    <row r="102" spans="1:5" x14ac:dyDescent="0.2">
      <c r="A102" s="54">
        <v>5112</v>
      </c>
      <c r="B102" s="51" t="s">
        <v>364</v>
      </c>
      <c r="C102" s="55">
        <v>482271.97</v>
      </c>
      <c r="D102" s="57">
        <f t="shared" si="0"/>
        <v>2.2891521605272497E-2</v>
      </c>
      <c r="E102" s="56"/>
    </row>
    <row r="103" spans="1:5" x14ac:dyDescent="0.2">
      <c r="A103" s="54">
        <v>5113</v>
      </c>
      <c r="B103" s="51" t="s">
        <v>365</v>
      </c>
      <c r="C103" s="55">
        <v>24952.41</v>
      </c>
      <c r="D103" s="57">
        <f t="shared" si="0"/>
        <v>1.1843911074048477E-3</v>
      </c>
      <c r="E103" s="56"/>
    </row>
    <row r="104" spans="1:5" x14ac:dyDescent="0.2">
      <c r="A104" s="54">
        <v>5114</v>
      </c>
      <c r="B104" s="51" t="s">
        <v>366</v>
      </c>
      <c r="C104" s="55">
        <v>715495.12</v>
      </c>
      <c r="D104" s="57">
        <f t="shared" si="0"/>
        <v>3.3961691777249753E-2</v>
      </c>
      <c r="E104" s="56"/>
    </row>
    <row r="105" spans="1:5" x14ac:dyDescent="0.2">
      <c r="A105" s="54">
        <v>5115</v>
      </c>
      <c r="B105" s="51" t="s">
        <v>367</v>
      </c>
      <c r="C105" s="55">
        <v>3467569.34</v>
      </c>
      <c r="D105" s="57">
        <f t="shared" si="0"/>
        <v>0.16459164828590492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1788147.46</v>
      </c>
      <c r="D107" s="57">
        <f t="shared" si="0"/>
        <v>8.4876208364344993E-2</v>
      </c>
      <c r="E107" s="56"/>
    </row>
    <row r="108" spans="1:5" x14ac:dyDescent="0.2">
      <c r="A108" s="54">
        <v>5121</v>
      </c>
      <c r="B108" s="51" t="s">
        <v>370</v>
      </c>
      <c r="C108" s="55">
        <v>40297.879999999997</v>
      </c>
      <c r="D108" s="57">
        <f t="shared" si="0"/>
        <v>1.9127791952467785E-3</v>
      </c>
      <c r="E108" s="56"/>
    </row>
    <row r="109" spans="1:5" x14ac:dyDescent="0.2">
      <c r="A109" s="54">
        <v>5122</v>
      </c>
      <c r="B109" s="51" t="s">
        <v>371</v>
      </c>
      <c r="C109" s="55">
        <v>63406.04</v>
      </c>
      <c r="D109" s="57">
        <f t="shared" si="0"/>
        <v>3.0096311310913886E-3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73242.960000000006</v>
      </c>
      <c r="D111" s="57">
        <f t="shared" si="0"/>
        <v>3.4765503814665187E-3</v>
      </c>
      <c r="E111" s="56"/>
    </row>
    <row r="112" spans="1:5" x14ac:dyDescent="0.2">
      <c r="A112" s="54">
        <v>5125</v>
      </c>
      <c r="B112" s="51" t="s">
        <v>374</v>
      </c>
      <c r="C112" s="55">
        <v>55927.55</v>
      </c>
      <c r="D112" s="57">
        <f t="shared" si="0"/>
        <v>2.6546571204520927E-3</v>
      </c>
      <c r="E112" s="56"/>
    </row>
    <row r="113" spans="1:5" x14ac:dyDescent="0.2">
      <c r="A113" s="54">
        <v>5126</v>
      </c>
      <c r="B113" s="51" t="s">
        <v>375</v>
      </c>
      <c r="C113" s="55">
        <v>1366304.82</v>
      </c>
      <c r="D113" s="57">
        <f t="shared" si="0"/>
        <v>6.4853025371592612E-2</v>
      </c>
      <c r="E113" s="56"/>
    </row>
    <row r="114" spans="1:5" x14ac:dyDescent="0.2">
      <c r="A114" s="54">
        <v>5127</v>
      </c>
      <c r="B114" s="51" t="s">
        <v>376</v>
      </c>
      <c r="C114" s="55">
        <v>34842.28</v>
      </c>
      <c r="D114" s="57">
        <f t="shared" si="0"/>
        <v>1.653823682510418E-3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154125.93</v>
      </c>
      <c r="D116" s="57">
        <f t="shared" si="0"/>
        <v>7.3157414819851885E-3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4493581.6399999997</v>
      </c>
      <c r="D117" s="57">
        <f t="shared" si="0"/>
        <v>0.21329234870754735</v>
      </c>
      <c r="E117" s="56"/>
    </row>
    <row r="118" spans="1:5" x14ac:dyDescent="0.2">
      <c r="A118" s="54">
        <v>5131</v>
      </c>
      <c r="B118" s="51" t="s">
        <v>380</v>
      </c>
      <c r="C118" s="55">
        <v>3291721.75</v>
      </c>
      <c r="D118" s="57">
        <f t="shared" si="0"/>
        <v>0.15624486647787222</v>
      </c>
      <c r="E118" s="56"/>
    </row>
    <row r="119" spans="1:5" x14ac:dyDescent="0.2">
      <c r="A119" s="54">
        <v>5132</v>
      </c>
      <c r="B119" s="51" t="s">
        <v>381</v>
      </c>
      <c r="C119" s="55">
        <v>352818.4</v>
      </c>
      <c r="D119" s="57">
        <f t="shared" si="0"/>
        <v>1.6746878377231159E-2</v>
      </c>
      <c r="E119" s="56"/>
    </row>
    <row r="120" spans="1:5" x14ac:dyDescent="0.2">
      <c r="A120" s="54">
        <v>5133</v>
      </c>
      <c r="B120" s="51" t="s">
        <v>382</v>
      </c>
      <c r="C120" s="55">
        <v>88153.79</v>
      </c>
      <c r="D120" s="57">
        <f t="shared" si="0"/>
        <v>4.1843078468185796E-3</v>
      </c>
      <c r="E120" s="56"/>
    </row>
    <row r="121" spans="1:5" x14ac:dyDescent="0.2">
      <c r="A121" s="54">
        <v>5134</v>
      </c>
      <c r="B121" s="51" t="s">
        <v>383</v>
      </c>
      <c r="C121" s="55">
        <v>92521.38</v>
      </c>
      <c r="D121" s="57">
        <f t="shared" si="0"/>
        <v>4.3916198762694566E-3</v>
      </c>
      <c r="E121" s="56"/>
    </row>
    <row r="122" spans="1:5" x14ac:dyDescent="0.2">
      <c r="A122" s="54">
        <v>5135</v>
      </c>
      <c r="B122" s="51" t="s">
        <v>384</v>
      </c>
      <c r="C122" s="55">
        <v>72961.649999999994</v>
      </c>
      <c r="D122" s="57">
        <f t="shared" si="0"/>
        <v>3.4631977208447965E-3</v>
      </c>
      <c r="E122" s="56"/>
    </row>
    <row r="123" spans="1:5" x14ac:dyDescent="0.2">
      <c r="A123" s="54">
        <v>5136</v>
      </c>
      <c r="B123" s="51" t="s">
        <v>385</v>
      </c>
      <c r="C123" s="55">
        <v>58477.05</v>
      </c>
      <c r="D123" s="57">
        <f t="shared" si="0"/>
        <v>2.77567168891777E-3</v>
      </c>
      <c r="E123" s="56"/>
    </row>
    <row r="124" spans="1:5" x14ac:dyDescent="0.2">
      <c r="A124" s="54">
        <v>5137</v>
      </c>
      <c r="B124" s="51" t="s">
        <v>386</v>
      </c>
      <c r="C124" s="55">
        <v>4185</v>
      </c>
      <c r="D124" s="57">
        <f t="shared" si="0"/>
        <v>1.986452124059074E-4</v>
      </c>
      <c r="E124" s="56"/>
    </row>
    <row r="125" spans="1:5" x14ac:dyDescent="0.2">
      <c r="A125" s="54">
        <v>5138</v>
      </c>
      <c r="B125" s="51" t="s">
        <v>387</v>
      </c>
      <c r="C125" s="55">
        <v>173779.62</v>
      </c>
      <c r="D125" s="57">
        <f t="shared" si="0"/>
        <v>8.248623542823864E-3</v>
      </c>
      <c r="E125" s="56"/>
    </row>
    <row r="126" spans="1:5" x14ac:dyDescent="0.2">
      <c r="A126" s="54">
        <v>5139</v>
      </c>
      <c r="B126" s="51" t="s">
        <v>388</v>
      </c>
      <c r="C126" s="55">
        <v>358963</v>
      </c>
      <c r="D126" s="57">
        <f t="shared" si="0"/>
        <v>1.7038537964363616E-2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2290759.9699999997</v>
      </c>
      <c r="D127" s="57">
        <f t="shared" si="0"/>
        <v>0.10873321405295103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1226071</v>
      </c>
      <c r="D128" s="57">
        <f t="shared" si="0"/>
        <v>5.8196686790853838E-2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1226071</v>
      </c>
      <c r="D130" s="57">
        <f t="shared" si="0"/>
        <v>5.8196686790853838E-2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140000</v>
      </c>
      <c r="D134" s="57">
        <f t="shared" si="0"/>
        <v>6.6452400804843581E-3</v>
      </c>
      <c r="E134" s="56"/>
    </row>
    <row r="135" spans="1:5" x14ac:dyDescent="0.2">
      <c r="A135" s="54">
        <v>5231</v>
      </c>
      <c r="B135" s="51" t="s">
        <v>396</v>
      </c>
      <c r="C135" s="55">
        <v>140000</v>
      </c>
      <c r="D135" s="57">
        <f t="shared" si="0"/>
        <v>6.6452400804843581E-3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915688.97</v>
      </c>
      <c r="D137" s="57">
        <f t="shared" si="0"/>
        <v>4.3464093176438845E-2</v>
      </c>
      <c r="E137" s="56"/>
    </row>
    <row r="138" spans="1:5" x14ac:dyDescent="0.2">
      <c r="A138" s="54">
        <v>5241</v>
      </c>
      <c r="B138" s="51" t="s">
        <v>398</v>
      </c>
      <c r="C138" s="55">
        <v>915688.97</v>
      </c>
      <c r="D138" s="57">
        <f t="shared" si="0"/>
        <v>4.3464093176438845E-2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9000</v>
      </c>
      <c r="D142" s="57">
        <f t="shared" si="0"/>
        <v>4.2719400517399441E-4</v>
      </c>
      <c r="E142" s="56"/>
    </row>
    <row r="143" spans="1:5" x14ac:dyDescent="0.2">
      <c r="A143" s="54">
        <v>5251</v>
      </c>
      <c r="B143" s="51" t="s">
        <v>402</v>
      </c>
      <c r="C143" s="55">
        <v>9000</v>
      </c>
      <c r="D143" s="57">
        <f t="shared" si="0"/>
        <v>4.2719400517399441E-4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282458.45</v>
      </c>
      <c r="D160" s="57">
        <f t="shared" si="0"/>
        <v>1.340717295008205E-2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282458.45</v>
      </c>
      <c r="D167" s="57">
        <f t="shared" si="1"/>
        <v>1.340717295008205E-2</v>
      </c>
      <c r="E167" s="56"/>
    </row>
    <row r="168" spans="1:5" x14ac:dyDescent="0.2">
      <c r="A168" s="54">
        <v>5331</v>
      </c>
      <c r="B168" s="51" t="s">
        <v>424</v>
      </c>
      <c r="C168" s="55">
        <v>282458.45</v>
      </c>
      <c r="D168" s="57">
        <f t="shared" si="1"/>
        <v>1.340717295008205E-2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13240</v>
      </c>
      <c r="D170" s="57">
        <f t="shared" si="1"/>
        <v>6.2844984761152068E-4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13240</v>
      </c>
      <c r="D171" s="57">
        <f t="shared" si="1"/>
        <v>6.2844984761152068E-4</v>
      </c>
      <c r="E171" s="56"/>
    </row>
    <row r="172" spans="1:5" x14ac:dyDescent="0.2">
      <c r="A172" s="54">
        <v>5411</v>
      </c>
      <c r="B172" s="51" t="s">
        <v>428</v>
      </c>
      <c r="C172" s="55">
        <v>13240</v>
      </c>
      <c r="D172" s="57">
        <f t="shared" si="1"/>
        <v>6.2844984761152068E-4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  <row r="226" spans="2:4" x14ac:dyDescent="0.2">
      <c r="B226" s="153" t="s">
        <v>664</v>
      </c>
      <c r="C226" s="164" t="s">
        <v>665</v>
      </c>
      <c r="D226" s="164"/>
    </row>
    <row r="227" spans="2:4" x14ac:dyDescent="0.2">
      <c r="B227" s="22" t="s">
        <v>666</v>
      </c>
      <c r="C227" s="165" t="s">
        <v>667</v>
      </c>
      <c r="D227" s="165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26:D226"/>
    <mergeCell ref="C227:D227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40" sqref="B40"/>
    </sheetView>
  </sheetViews>
  <sheetFormatPr baseColWidth="10" defaultColWidth="9.140625" defaultRowHeight="11.25" x14ac:dyDescent="0.2"/>
  <cols>
    <col min="1" max="1" width="10" style="29" customWidth="1"/>
    <col min="2" max="2" width="44.42578125" style="29" customWidth="1"/>
    <col min="3" max="3" width="15" style="29" customWidth="1"/>
    <col min="4" max="4" width="14.140625" style="29" customWidth="1"/>
    <col min="5" max="5" width="14" style="29" customWidth="1"/>
    <col min="6" max="16384" width="9.140625" style="29"/>
  </cols>
  <sheetData>
    <row r="1" spans="1:5" ht="18.95" customHeight="1" x14ac:dyDescent="0.2">
      <c r="A1" s="166" t="s">
        <v>662</v>
      </c>
      <c r="B1" s="166"/>
      <c r="C1" s="166"/>
      <c r="D1" s="27" t="s">
        <v>617</v>
      </c>
      <c r="E1" s="28">
        <v>2022</v>
      </c>
    </row>
    <row r="2" spans="1:5" ht="18.95" customHeight="1" x14ac:dyDescent="0.2">
      <c r="A2" s="166" t="s">
        <v>623</v>
      </c>
      <c r="B2" s="166"/>
      <c r="C2" s="166"/>
      <c r="D2" s="27" t="s">
        <v>618</v>
      </c>
      <c r="E2" s="28" t="s">
        <v>620</v>
      </c>
    </row>
    <row r="3" spans="1:5" ht="18.95" customHeight="1" x14ac:dyDescent="0.2">
      <c r="A3" s="166" t="s">
        <v>663</v>
      </c>
      <c r="B3" s="166"/>
      <c r="C3" s="166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804280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25067193.379999999</v>
      </c>
    </row>
    <row r="15" spans="1:5" x14ac:dyDescent="0.2">
      <c r="A15" s="33">
        <v>3220</v>
      </c>
      <c r="B15" s="29" t="s">
        <v>473</v>
      </c>
      <c r="C15" s="34">
        <v>83205989.549999997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  <row r="34" spans="2:4" x14ac:dyDescent="0.2">
      <c r="B34" s="153" t="s">
        <v>664</v>
      </c>
      <c r="C34" s="164" t="s">
        <v>665</v>
      </c>
      <c r="D34" s="164"/>
    </row>
    <row r="35" spans="2:4" x14ac:dyDescent="0.2">
      <c r="B35" s="22" t="s">
        <v>666</v>
      </c>
      <c r="C35" s="165" t="s">
        <v>667</v>
      </c>
      <c r="D35" s="165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34:D34"/>
    <mergeCell ref="C35:D3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workbookViewId="0">
      <selection activeCell="C15" sqref="C15:D15"/>
    </sheetView>
  </sheetViews>
  <sheetFormatPr baseColWidth="10" defaultColWidth="9.140625" defaultRowHeight="11.25" x14ac:dyDescent="0.2"/>
  <cols>
    <col min="1" max="1" width="10" style="29" customWidth="1"/>
    <col min="2" max="2" width="56" style="29" customWidth="1"/>
    <col min="3" max="3" width="15.28515625" style="29" bestFit="1" customWidth="1"/>
    <col min="4" max="4" width="16.42578125" style="29" bestFit="1" customWidth="1"/>
    <col min="5" max="5" width="16.5703125" style="29" customWidth="1"/>
    <col min="6" max="16384" width="9.140625" style="29"/>
  </cols>
  <sheetData>
    <row r="1" spans="1:5" s="35" customFormat="1" ht="18.95" customHeight="1" x14ac:dyDescent="0.25">
      <c r="A1" s="166" t="s">
        <v>662</v>
      </c>
      <c r="B1" s="166"/>
      <c r="C1" s="166"/>
      <c r="D1" s="27" t="s">
        <v>617</v>
      </c>
      <c r="E1" s="28">
        <v>2022</v>
      </c>
    </row>
    <row r="2" spans="1:5" s="35" customFormat="1" ht="18.95" customHeight="1" x14ac:dyDescent="0.25">
      <c r="A2" s="166" t="s">
        <v>624</v>
      </c>
      <c r="B2" s="166"/>
      <c r="C2" s="166"/>
      <c r="D2" s="27" t="s">
        <v>618</v>
      </c>
      <c r="E2" s="28" t="s">
        <v>620</v>
      </c>
    </row>
    <row r="3" spans="1:5" s="35" customFormat="1" ht="18.95" customHeight="1" x14ac:dyDescent="0.25">
      <c r="A3" s="166" t="s">
        <v>663</v>
      </c>
      <c r="B3" s="166"/>
      <c r="C3" s="166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30270800.960000001</v>
      </c>
      <c r="D9" s="34">
        <v>14384522.470000001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2227989.5</v>
      </c>
      <c r="D12" s="34">
        <v>801335.17</v>
      </c>
    </row>
    <row r="13" spans="1:5" x14ac:dyDescent="0.2">
      <c r="A13" s="33">
        <v>1116</v>
      </c>
      <c r="B13" s="29" t="s">
        <v>489</v>
      </c>
      <c r="C13" s="34">
        <v>1600</v>
      </c>
      <c r="D13" s="34">
        <v>1600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32500390.460000001</v>
      </c>
      <c r="D15" s="143">
        <f>SUM(D8:D14)</f>
        <v>15187457.640000001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114720.46</v>
      </c>
      <c r="D20" s="143">
        <f>SUM(D21:D27)</f>
        <v>114720.46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114720.46</v>
      </c>
      <c r="D25" s="140">
        <v>114720.46</v>
      </c>
      <c r="E25" s="138"/>
    </row>
    <row r="26" spans="1:5" x14ac:dyDescent="0.2">
      <c r="A26" s="33">
        <v>1236</v>
      </c>
      <c r="B26" s="29" t="s">
        <v>236</v>
      </c>
      <c r="C26" s="34">
        <v>0</v>
      </c>
      <c r="D26" s="140">
        <v>0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74918.039999999994</v>
      </c>
      <c r="D28" s="143">
        <f>SUM(D29:D36)</f>
        <v>74918.039999999994</v>
      </c>
      <c r="E28" s="138"/>
    </row>
    <row r="29" spans="1:5" x14ac:dyDescent="0.2">
      <c r="A29" s="33">
        <v>1241</v>
      </c>
      <c r="B29" s="29" t="s">
        <v>239</v>
      </c>
      <c r="C29" s="34">
        <v>18400.009999999998</v>
      </c>
      <c r="D29" s="140">
        <v>18400.009999999998</v>
      </c>
      <c r="E29" s="138"/>
    </row>
    <row r="30" spans="1:5" x14ac:dyDescent="0.2">
      <c r="A30" s="33">
        <v>1242</v>
      </c>
      <c r="B30" s="29" t="s">
        <v>240</v>
      </c>
      <c r="C30" s="34">
        <v>56518.03</v>
      </c>
      <c r="D30" s="140">
        <v>56518.03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0</v>
      </c>
      <c r="D34" s="140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189638.5</v>
      </c>
      <c r="D43" s="143">
        <f>D20+D28+D37</f>
        <v>189638.5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25067193.379999999</v>
      </c>
      <c r="D47" s="143">
        <v>877766.03</v>
      </c>
    </row>
    <row r="48" spans="1:5" x14ac:dyDescent="0.2">
      <c r="A48" s="139"/>
      <c r="B48" s="144" t="s">
        <v>629</v>
      </c>
      <c r="C48" s="143">
        <f>C49+C61+C93+C96</f>
        <v>118975.75</v>
      </c>
      <c r="D48" s="143">
        <f>D49+D61+D93+D96</f>
        <v>64890560.330000006</v>
      </c>
    </row>
    <row r="49" spans="1:4" x14ac:dyDescent="0.2">
      <c r="A49" s="141">
        <v>5400</v>
      </c>
      <c r="B49" s="142" t="s">
        <v>426</v>
      </c>
      <c r="C49" s="143">
        <f>C50+C52+C54+C56+C58</f>
        <v>13240</v>
      </c>
      <c r="D49" s="143">
        <f>D50+D52+D54+D56+D58</f>
        <v>0</v>
      </c>
    </row>
    <row r="50" spans="1:4" x14ac:dyDescent="0.2">
      <c r="A50" s="139">
        <v>5410</v>
      </c>
      <c r="B50" s="138" t="s">
        <v>630</v>
      </c>
      <c r="C50" s="140">
        <f>C51</f>
        <v>13240</v>
      </c>
      <c r="D50" s="140">
        <f>D51</f>
        <v>0</v>
      </c>
    </row>
    <row r="51" spans="1:4" x14ac:dyDescent="0.2">
      <c r="A51" s="139">
        <v>5411</v>
      </c>
      <c r="B51" s="138" t="s">
        <v>428</v>
      </c>
      <c r="C51" s="140">
        <v>13240</v>
      </c>
      <c r="D51" s="140">
        <v>0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2224916.4899999998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2224916.4899999998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175251.3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2000636.79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49028.4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0</v>
      </c>
      <c r="D93" s="143">
        <f>D94</f>
        <v>61476342.280000001</v>
      </c>
    </row>
    <row r="94" spans="1:4" x14ac:dyDescent="0.2">
      <c r="A94" s="33">
        <v>5610</v>
      </c>
      <c r="B94" s="29" t="s">
        <v>467</v>
      </c>
      <c r="C94" s="34">
        <f>C95</f>
        <v>0</v>
      </c>
      <c r="D94" s="34">
        <f>D95</f>
        <v>61476342.280000001</v>
      </c>
    </row>
    <row r="95" spans="1:4" x14ac:dyDescent="0.2">
      <c r="A95" s="33">
        <v>5611</v>
      </c>
      <c r="B95" s="29" t="s">
        <v>468</v>
      </c>
      <c r="C95" s="34">
        <v>0</v>
      </c>
      <c r="D95" s="34">
        <v>61476342.280000001</v>
      </c>
    </row>
    <row r="96" spans="1:4" x14ac:dyDescent="0.2">
      <c r="A96" s="141">
        <v>2110</v>
      </c>
      <c r="B96" s="147" t="s">
        <v>642</v>
      </c>
      <c r="C96" s="143">
        <f>SUM(C97:C101)</f>
        <v>105735.75</v>
      </c>
      <c r="D96" s="143">
        <f>SUM(D97:D101)</f>
        <v>1189301.56</v>
      </c>
    </row>
    <row r="97" spans="1:4" x14ac:dyDescent="0.2">
      <c r="A97" s="139">
        <v>2111</v>
      </c>
      <c r="B97" s="138" t="s">
        <v>643</v>
      </c>
      <c r="C97" s="140">
        <v>0</v>
      </c>
      <c r="D97" s="140">
        <v>132588.72</v>
      </c>
    </row>
    <row r="98" spans="1:4" x14ac:dyDescent="0.2">
      <c r="A98" s="139">
        <v>2112</v>
      </c>
      <c r="B98" s="138" t="s">
        <v>644</v>
      </c>
      <c r="C98" s="140">
        <v>88835.75</v>
      </c>
      <c r="D98" s="140">
        <v>260626.48</v>
      </c>
    </row>
    <row r="99" spans="1:4" x14ac:dyDescent="0.2">
      <c r="A99" s="139">
        <v>2112</v>
      </c>
      <c r="B99" s="138" t="s">
        <v>645</v>
      </c>
      <c r="C99" s="140">
        <v>0</v>
      </c>
      <c r="D99" s="140">
        <v>552924.36</v>
      </c>
    </row>
    <row r="100" spans="1:4" x14ac:dyDescent="0.2">
      <c r="A100" s="139">
        <v>2115</v>
      </c>
      <c r="B100" s="138" t="s">
        <v>646</v>
      </c>
      <c r="C100" s="140">
        <v>16900</v>
      </c>
      <c r="D100" s="140">
        <v>243162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0</v>
      </c>
      <c r="D102" s="143">
        <f>+D103</f>
        <v>0</v>
      </c>
    </row>
    <row r="103" spans="1:4" x14ac:dyDescent="0.2">
      <c r="A103" s="141">
        <v>1120</v>
      </c>
      <c r="B103" s="148" t="s">
        <v>649</v>
      </c>
      <c r="C103" s="143">
        <f>SUM(C104:C112)</f>
        <v>0</v>
      </c>
      <c r="D103" s="143">
        <f>SUM(D104:D112)</f>
        <v>0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0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25186169.129999999</v>
      </c>
      <c r="D113" s="143">
        <f>D47+D48-D102</f>
        <v>65768326.360000007</v>
      </c>
    </row>
    <row r="117" spans="1:4" x14ac:dyDescent="0.2">
      <c r="B117" s="153" t="s">
        <v>664</v>
      </c>
      <c r="C117" s="164" t="s">
        <v>665</v>
      </c>
      <c r="D117" s="164"/>
    </row>
    <row r="118" spans="1:4" x14ac:dyDescent="0.2">
      <c r="B118" s="22" t="s">
        <v>666</v>
      </c>
      <c r="C118" s="165" t="s">
        <v>667</v>
      </c>
      <c r="D118" s="165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117:D117"/>
    <mergeCell ref="C118:D118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ageMargins left="0.31496062992125984" right="0.31496062992125984" top="0.74803149606299213" bottom="0.74803149606299213" header="0.31496062992125984" footer="0.31496062992125984"/>
  <pageSetup scale="85" orientation="portrait" r:id="rId1"/>
  <ignoredErrors>
    <ignoredError sqref="C15:D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opLeftCell="A10" workbookViewId="0">
      <selection activeCell="C26" sqref="C26:D26"/>
    </sheetView>
  </sheetViews>
  <sheetFormatPr baseColWidth="10" defaultColWidth="11.42578125" defaultRowHeight="11.25" x14ac:dyDescent="0.2"/>
  <cols>
    <col min="1" max="1" width="3.28515625" style="39" customWidth="1"/>
    <col min="2" max="2" width="61" style="39" customWidth="1"/>
    <col min="3" max="3" width="19" style="39" customWidth="1"/>
    <col min="4" max="16384" width="11.42578125" style="39"/>
  </cols>
  <sheetData>
    <row r="1" spans="1:3" s="37" customFormat="1" ht="18" customHeight="1" x14ac:dyDescent="0.25">
      <c r="A1" s="167" t="s">
        <v>662</v>
      </c>
      <c r="B1" s="168"/>
      <c r="C1" s="169"/>
    </row>
    <row r="2" spans="1:3" s="37" customFormat="1" ht="18" customHeight="1" x14ac:dyDescent="0.25">
      <c r="A2" s="170" t="s">
        <v>625</v>
      </c>
      <c r="B2" s="171"/>
      <c r="C2" s="172"/>
    </row>
    <row r="3" spans="1:3" s="37" customFormat="1" ht="18" customHeight="1" x14ac:dyDescent="0.25">
      <c r="A3" s="170" t="s">
        <v>663</v>
      </c>
      <c r="B3" s="173"/>
      <c r="C3" s="172"/>
    </row>
    <row r="4" spans="1:3" s="40" customFormat="1" ht="18" customHeight="1" x14ac:dyDescent="0.2">
      <c r="A4" s="174" t="s">
        <v>626</v>
      </c>
      <c r="B4" s="175"/>
      <c r="C4" s="176"/>
    </row>
    <row r="5" spans="1:3" s="38" customFormat="1" x14ac:dyDescent="0.2">
      <c r="A5" s="58" t="s">
        <v>525</v>
      </c>
      <c r="B5" s="58"/>
      <c r="C5" s="59">
        <v>46134904.75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4" x14ac:dyDescent="0.2">
      <c r="A17" s="73">
        <v>3.2</v>
      </c>
      <c r="B17" s="66" t="s">
        <v>534</v>
      </c>
      <c r="C17" s="64">
        <v>0</v>
      </c>
    </row>
    <row r="18" spans="1:4" x14ac:dyDescent="0.2">
      <c r="A18" s="73">
        <v>3.3</v>
      </c>
      <c r="B18" s="68" t="s">
        <v>535</v>
      </c>
      <c r="C18" s="74">
        <v>0</v>
      </c>
    </row>
    <row r="19" spans="1:4" x14ac:dyDescent="0.2">
      <c r="A19" s="60"/>
      <c r="B19" s="75"/>
      <c r="C19" s="76"/>
    </row>
    <row r="20" spans="1:4" x14ac:dyDescent="0.2">
      <c r="A20" s="77" t="s">
        <v>82</v>
      </c>
      <c r="B20" s="77"/>
      <c r="C20" s="59">
        <f>C5+C7-C15</f>
        <v>46134904.75</v>
      </c>
    </row>
    <row r="22" spans="1:4" x14ac:dyDescent="0.2">
      <c r="B22" s="156" t="s">
        <v>637</v>
      </c>
    </row>
    <row r="26" spans="1:4" x14ac:dyDescent="0.2">
      <c r="B26" s="154" t="s">
        <v>664</v>
      </c>
      <c r="C26" s="177" t="s">
        <v>665</v>
      </c>
      <c r="D26" s="177"/>
    </row>
    <row r="27" spans="1:4" x14ac:dyDescent="0.2">
      <c r="B27" s="155" t="s">
        <v>668</v>
      </c>
      <c r="C27" s="165" t="s">
        <v>667</v>
      </c>
      <c r="D27" s="165"/>
    </row>
  </sheetData>
  <mergeCells count="6">
    <mergeCell ref="C27:D27"/>
    <mergeCell ref="A1:C1"/>
    <mergeCell ref="A2:C2"/>
    <mergeCell ref="A3:C3"/>
    <mergeCell ref="A4:C4"/>
    <mergeCell ref="C26:D26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showGridLines="0" topLeftCell="A22" workbookViewId="0">
      <selection activeCell="D41" sqref="D4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78" t="s">
        <v>662</v>
      </c>
      <c r="B1" s="179"/>
      <c r="C1" s="180"/>
    </row>
    <row r="2" spans="1:3" s="41" customFormat="1" ht="18.95" customHeight="1" x14ac:dyDescent="0.25">
      <c r="A2" s="181" t="s">
        <v>627</v>
      </c>
      <c r="B2" s="182"/>
      <c r="C2" s="183"/>
    </row>
    <row r="3" spans="1:3" s="41" customFormat="1" ht="18.95" customHeight="1" x14ac:dyDescent="0.25">
      <c r="A3" s="181" t="s">
        <v>663</v>
      </c>
      <c r="B3" s="184"/>
      <c r="C3" s="183"/>
    </row>
    <row r="4" spans="1:3" s="42" customFormat="1" x14ac:dyDescent="0.2">
      <c r="A4" s="174" t="s">
        <v>626</v>
      </c>
      <c r="B4" s="175"/>
      <c r="C4" s="176"/>
    </row>
    <row r="5" spans="1:3" x14ac:dyDescent="0.2">
      <c r="A5" s="89" t="s">
        <v>538</v>
      </c>
      <c r="B5" s="58"/>
      <c r="C5" s="82">
        <v>21685921.309999999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618209.93999999994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18400.009999999998</v>
      </c>
    </row>
    <row r="11" spans="1:3" x14ac:dyDescent="0.2">
      <c r="A11" s="98">
        <v>2.4</v>
      </c>
      <c r="B11" s="81" t="s">
        <v>240</v>
      </c>
      <c r="C11" s="91">
        <v>56518.03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0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114720.46</v>
      </c>
    </row>
    <row r="20" spans="1:3" x14ac:dyDescent="0.2">
      <c r="A20" s="98" t="s">
        <v>572</v>
      </c>
      <c r="B20" s="81" t="s">
        <v>543</v>
      </c>
      <c r="C20" s="91">
        <v>0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428571.44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4" x14ac:dyDescent="0.2">
      <c r="A33" s="98" t="s">
        <v>562</v>
      </c>
      <c r="B33" s="81" t="s">
        <v>451</v>
      </c>
      <c r="C33" s="91">
        <v>0</v>
      </c>
    </row>
    <row r="34" spans="1:4" x14ac:dyDescent="0.2">
      <c r="A34" s="98" t="s">
        <v>563</v>
      </c>
      <c r="B34" s="81" t="s">
        <v>564</v>
      </c>
      <c r="C34" s="91">
        <v>0</v>
      </c>
    </row>
    <row r="35" spans="1:4" x14ac:dyDescent="0.2">
      <c r="A35" s="98" t="s">
        <v>565</v>
      </c>
      <c r="B35" s="81" t="s">
        <v>566</v>
      </c>
      <c r="C35" s="91">
        <v>0</v>
      </c>
    </row>
    <row r="36" spans="1:4" x14ac:dyDescent="0.2">
      <c r="A36" s="98" t="s">
        <v>567</v>
      </c>
      <c r="B36" s="81" t="s">
        <v>459</v>
      </c>
      <c r="C36" s="91">
        <v>0</v>
      </c>
    </row>
    <row r="37" spans="1:4" x14ac:dyDescent="0.2">
      <c r="A37" s="98" t="s">
        <v>568</v>
      </c>
      <c r="B37" s="90" t="s">
        <v>569</v>
      </c>
      <c r="C37" s="97">
        <v>0</v>
      </c>
    </row>
    <row r="38" spans="1:4" x14ac:dyDescent="0.2">
      <c r="A38" s="83"/>
      <c r="B38" s="86"/>
      <c r="C38" s="87"/>
    </row>
    <row r="39" spans="1:4" x14ac:dyDescent="0.2">
      <c r="A39" s="88" t="s">
        <v>84</v>
      </c>
      <c r="B39" s="58"/>
      <c r="C39" s="59">
        <f>C5-C7+C30</f>
        <v>21067711.369999997</v>
      </c>
    </row>
    <row r="41" spans="1:4" x14ac:dyDescent="0.2">
      <c r="B41" s="39" t="s">
        <v>670</v>
      </c>
    </row>
    <row r="42" spans="1:4" x14ac:dyDescent="0.2">
      <c r="B42" s="39" t="s">
        <v>669</v>
      </c>
    </row>
    <row r="45" spans="1:4" x14ac:dyDescent="0.2">
      <c r="B45" s="154" t="s">
        <v>664</v>
      </c>
      <c r="C45" s="177" t="s">
        <v>665</v>
      </c>
      <c r="D45" s="177"/>
    </row>
    <row r="46" spans="1:4" x14ac:dyDescent="0.2">
      <c r="B46" s="155" t="s">
        <v>668</v>
      </c>
      <c r="C46" s="165" t="s">
        <v>667</v>
      </c>
      <c r="D46" s="165"/>
    </row>
  </sheetData>
  <mergeCells count="6">
    <mergeCell ref="C46:D46"/>
    <mergeCell ref="A1:C1"/>
    <mergeCell ref="A2:C2"/>
    <mergeCell ref="A3:C3"/>
    <mergeCell ref="A4:C4"/>
    <mergeCell ref="C45:D45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A17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8" workbookViewId="0">
      <selection activeCell="B58" sqref="B58"/>
    </sheetView>
  </sheetViews>
  <sheetFormatPr baseColWidth="10" defaultColWidth="9.140625" defaultRowHeight="11.25" x14ac:dyDescent="0.2"/>
  <cols>
    <col min="1" max="1" width="10" style="29" customWidth="1"/>
    <col min="2" max="2" width="64.7109375" style="29" customWidth="1"/>
    <col min="3" max="3" width="13.28515625" style="29" customWidth="1"/>
    <col min="4" max="4" width="15.28515625" style="29" customWidth="1"/>
    <col min="5" max="5" width="12.85546875" style="29" customWidth="1"/>
    <col min="6" max="6" width="13.85546875" style="29" customWidth="1"/>
    <col min="7" max="7" width="14.85546875" style="29" customWidth="1"/>
    <col min="8" max="8" width="8.140625" style="29" customWidth="1"/>
    <col min="9" max="9" width="12.7109375" style="29" customWidth="1"/>
    <col min="10" max="10" width="20.28515625" style="29" customWidth="1"/>
    <col min="11" max="16384" width="9.140625" style="29"/>
  </cols>
  <sheetData>
    <row r="1" spans="1:10" ht="18.95" customHeight="1" x14ac:dyDescent="0.2">
      <c r="A1" s="166" t="s">
        <v>662</v>
      </c>
      <c r="B1" s="185"/>
      <c r="C1" s="185"/>
      <c r="D1" s="185"/>
      <c r="E1" s="185"/>
      <c r="F1" s="185"/>
      <c r="G1" s="27" t="s">
        <v>617</v>
      </c>
      <c r="H1" s="28">
        <v>2022</v>
      </c>
    </row>
    <row r="2" spans="1:10" ht="18.95" customHeight="1" x14ac:dyDescent="0.2">
      <c r="A2" s="166" t="s">
        <v>628</v>
      </c>
      <c r="B2" s="185"/>
      <c r="C2" s="185"/>
      <c r="D2" s="185"/>
      <c r="E2" s="185"/>
      <c r="F2" s="185"/>
      <c r="G2" s="27" t="s">
        <v>618</v>
      </c>
      <c r="H2" s="28" t="s">
        <v>620</v>
      </c>
    </row>
    <row r="3" spans="1:10" ht="18.95" customHeight="1" x14ac:dyDescent="0.2">
      <c r="A3" s="186" t="s">
        <v>663</v>
      </c>
      <c r="B3" s="187"/>
      <c r="C3" s="187"/>
      <c r="D3" s="187"/>
      <c r="E3" s="187"/>
      <c r="F3" s="187"/>
      <c r="G3" s="27" t="s">
        <v>619</v>
      </c>
      <c r="H3" s="28">
        <v>1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  <row r="57" spans="1:6" x14ac:dyDescent="0.2">
      <c r="B57" s="157" t="s">
        <v>664</v>
      </c>
      <c r="C57" s="164" t="s">
        <v>665</v>
      </c>
      <c r="D57" s="164"/>
      <c r="E57" s="164"/>
    </row>
    <row r="58" spans="1:6" x14ac:dyDescent="0.2">
      <c r="B58" s="158" t="s">
        <v>668</v>
      </c>
      <c r="C58" s="165" t="s">
        <v>667</v>
      </c>
      <c r="D58" s="165"/>
      <c r="E58" s="165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57:E57"/>
    <mergeCell ref="C58:E58"/>
  </mergeCells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9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88" t="s">
        <v>34</v>
      </c>
      <c r="B5" s="188"/>
      <c r="C5" s="188"/>
      <c r="D5" s="188"/>
      <c r="E5" s="188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9" t="s">
        <v>36</v>
      </c>
      <c r="C10" s="189"/>
      <c r="D10" s="189"/>
      <c r="E10" s="189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9" t="s">
        <v>38</v>
      </c>
      <c r="C12" s="189"/>
      <c r="D12" s="189"/>
      <c r="E12" s="189"/>
    </row>
    <row r="13" spans="1:8" s="127" customFormat="1" ht="26.1" customHeight="1" x14ac:dyDescent="0.2">
      <c r="A13" s="131" t="s">
        <v>603</v>
      </c>
      <c r="B13" s="189" t="s">
        <v>39</v>
      </c>
      <c r="C13" s="189"/>
      <c r="D13" s="189"/>
      <c r="E13" s="189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2022-04-28T00:43:34Z</cp:lastPrinted>
  <dcterms:created xsi:type="dcterms:W3CDTF">2012-12-11T20:36:24Z</dcterms:created>
  <dcterms:modified xsi:type="dcterms:W3CDTF">2022-04-29T20:23:20Z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